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05" windowWidth="15480" windowHeight="9330" activeTab="0"/>
  </bookViews>
  <sheets>
    <sheet name="Областные" sheetId="1" r:id="rId1"/>
  </sheets>
  <definedNames>
    <definedName name="_xlnm.Print_Titles" localSheetId="0">'Областные'!$9:$9</definedName>
    <definedName name="_xlnm.Print_Area" localSheetId="0">'Областные'!$A$1:$H$47</definedName>
  </definedNames>
  <calcPr fullCalcOnLoad="1"/>
</workbook>
</file>

<file path=xl/sharedStrings.xml><?xml version="1.0" encoding="utf-8"?>
<sst xmlns="http://schemas.openxmlformats.org/spreadsheetml/2006/main" count="78" uniqueCount="66">
  <si>
    <t>Наименование отраслей, направлений финансирования, главных распорядителей средств областного бюджета, муниципальных образований (бюджетополучателей), программ и объектов</t>
  </si>
  <si>
    <t>Мощность</t>
  </si>
  <si>
    <t>плановый период</t>
  </si>
  <si>
    <t>Лимит областного бюджета (тыс. руб.)</t>
  </si>
  <si>
    <t xml:space="preserve">Средства областного бюджета </t>
  </si>
  <si>
    <t xml:space="preserve">Средства
областного бюджета </t>
  </si>
  <si>
    <t>ВСЕГО</t>
  </si>
  <si>
    <t>в том числе:</t>
  </si>
  <si>
    <t>ФИЗИЧЕСКАЯ КУЛЬТУРА И СПОРТ</t>
  </si>
  <si>
    <t>ЗДРАВООХРАНЕНИЕ</t>
  </si>
  <si>
    <t xml:space="preserve"> 2019 год </t>
  </si>
  <si>
    <t xml:space="preserve">Министерство строительства и жилищно-коммунального хозяйства Тверской области </t>
  </si>
  <si>
    <t xml:space="preserve">г. Тверь - многофункциональный спортивный центр - гребная база </t>
  </si>
  <si>
    <t>2017-2018</t>
  </si>
  <si>
    <t>7370,59 кв. м.</t>
  </si>
  <si>
    <t>200 пос. в смену</t>
  </si>
  <si>
    <t>г. Тверь - многофункциональный спортивный центр - гребная база (ПИР)</t>
  </si>
  <si>
    <t>Спортивный центр по видам гребли в г.Твери</t>
  </si>
  <si>
    <t>Спортивный центр по видам гребли в г.Твери (ПИР)</t>
  </si>
  <si>
    <t>3199 кв. м.</t>
  </si>
  <si>
    <t xml:space="preserve">Строительство детской поликлиники № 2 ГБУЗ Тверской области ГКБ № 6 </t>
  </si>
  <si>
    <t>1989-2018</t>
  </si>
  <si>
    <t xml:space="preserve">Больница на 100 коек с поликлиникой на 200 посещений в смену в г. Кувшиново (3-ий пусковой комплекс - 4 и 5 блоки) </t>
  </si>
  <si>
    <t xml:space="preserve"> ДОРОЖНОЕ ХОЗЯЙСТВО</t>
  </si>
  <si>
    <t>Министерство транспорта Тверской области</t>
  </si>
  <si>
    <t>2014-2018</t>
  </si>
  <si>
    <t>Государственная программа Тверской области «Экономическое развитие и инновационная экономика Тверской области» на 2014-2019 годы</t>
  </si>
  <si>
    <t>Годы
 строительства</t>
  </si>
  <si>
    <t>Всего</t>
  </si>
  <si>
    <t>Средства федерального бюджета</t>
  </si>
  <si>
    <t>2011-2019</t>
  </si>
  <si>
    <t>20 коек</t>
  </si>
  <si>
    <t>Изменения № 2</t>
  </si>
  <si>
    <t xml:space="preserve">Средства
областного 
бюджета </t>
  </si>
  <si>
    <t>без увеличения мощности</t>
  </si>
  <si>
    <t>КУЛЬТУРА</t>
  </si>
  <si>
    <t>Изменения № 3</t>
  </si>
  <si>
    <t>Реконструкция дворца культуры  "Шахтер " в г.Нелидово</t>
  </si>
  <si>
    <t xml:space="preserve">Реконструкция моста через р. Песка на 10 км автомобильной дороги общего пользования регионального значения  "Москва-Рига "-Торопец - Плоскошь в Торопецком районе Тверской области </t>
  </si>
  <si>
    <t>Государственная программа Тверской области  "Здравоохранение Тверской области " на 2015 - 2020 годы</t>
  </si>
  <si>
    <t>Государственная программа Тверской области   "Физическая культура и спорт Тверской области " на 2017-2022 годы</t>
  </si>
  <si>
    <t>Государственная программа Тверской области  "Развитие транспортного комплекса и дорожного хозяйства Тверской области " на 2016-2021 годы</t>
  </si>
  <si>
    <t>Государственная программа Тверской области   "Культура Тверской области" на 2017-2022 годы</t>
  </si>
  <si>
    <r>
      <t>Приложение 16</t>
    </r>
    <r>
      <rPr>
        <sz val="12"/>
        <rFont val="Times New Roman"/>
        <family val="1"/>
      </rPr>
      <t xml:space="preserve">
к закону Тверской области
«Об областном бюджете Тверской области на 2018 год
и на плановый период 2019 и 2020 годов»</t>
    </r>
  </si>
  <si>
    <t>Адресная инвестиционная программа Тверской области на 2018 год и на плановый период 2019 и 2020 годов                                                                                                                                                                                                                  (в части объектов государственной собственности Тверской области)</t>
  </si>
  <si>
    <t xml:space="preserve"> 2018 год</t>
  </si>
  <si>
    <t xml:space="preserve"> 2020 год </t>
  </si>
  <si>
    <t>2018-2020</t>
  </si>
  <si>
    <t>2011-2021</t>
  </si>
  <si>
    <t>2010-2020</t>
  </si>
  <si>
    <t>0,75 км /            29,0 п.м.</t>
  </si>
  <si>
    <t xml:space="preserve">       0,732 км / 88,4 п.м.</t>
  </si>
  <si>
    <t>Реконструкция автомобильной дороги  "Подъезд к пос. Шоша " в границах туристско-рекреационного кластера "Верхневолжский " (3 этап)</t>
  </si>
  <si>
    <t>Строительство детской областной клинической больницы в г.Твери</t>
  </si>
  <si>
    <t>420 коек</t>
  </si>
  <si>
    <t>ЖИЛИЩНО-КОММУНАЛЬНОЕ ХОЗЯЙСТВО</t>
  </si>
  <si>
    <t>Коммунальное строительство</t>
  </si>
  <si>
    <t>Государственная программа Тверской области    "Жилищно-коммунальное хозяйство и энергетика Тверской области " на 2016 - 2021 годы</t>
  </si>
  <si>
    <t>Первый этап реконструкции канализационных очистных сооружений г.Конаково Тверской области</t>
  </si>
  <si>
    <t>20 000 куб.м/
сут.</t>
  </si>
  <si>
    <t>Реконструкция очистных сооружений канализации п Радченко Конаковского района Тверской области</t>
  </si>
  <si>
    <t>1 200 куб.м/
сут.</t>
  </si>
  <si>
    <t>2016 - 2018</t>
  </si>
  <si>
    <t>2- ФЦП  "Развитие внутреннего и въездного туризма в Российской Федерации (2011-2018 годы) "</t>
  </si>
  <si>
    <t>1- средства  из бюджета города Москвы</t>
  </si>
  <si>
    <t>Средства федерального бюджета и бюджета г.Москвы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</si>
</sst>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#,##0.0"/>
    <numFmt numFmtId="174" formatCode="#,##0.0_р_.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* #,##0.00_);_(* \(#,##0.00\);_(* &quot;-&quot;??_);_(@_)"/>
    <numFmt numFmtId="185" formatCode="_-* #,##0.00_р_._-;\-* #,##0.00_р_._-;_-* &quot;-&quot;?_р_._-;_-@_-"/>
    <numFmt numFmtId="186" formatCode="_-* #,##0.000_р_._-;\-* #,##0.000_р_._-;_-* &quot;-&quot;?_р_._-;_-@_-"/>
    <numFmt numFmtId="187" formatCode="_-* #,##0.0000_р_._-;\-* #,##0.0000_р_._-;_-* &quot;-&quot;?_р_._-;_-@_-"/>
    <numFmt numFmtId="188" formatCode="_-* #,##0.0_р_._-;\-* #,##0.0_р_._-;_-* &quot;-&quot;??_р_._-;_-@_-"/>
    <numFmt numFmtId="189" formatCode="[$-FC19]d\ mmmm\ yyyy\ &quot;г.&quot;"/>
    <numFmt numFmtId="190" formatCode="_-* #,##0.0&quot;р.&quot;_-;\-* #,##0.0&quot;р.&quot;_-;_-* &quot;-&quot;?&quot;р.&quot;_-;_-@_-"/>
    <numFmt numFmtId="191" formatCode="_-* #,##0_р_._-;\-* #,##0_р_._-;_-* &quot;-&quot;?_р_._-;_-@_-"/>
    <numFmt numFmtId="192" formatCode="_-* #,##0.0\ _₽_-;\-* #,##0.0\ _₽_-;_-* &quot;-&quot;?\ _₽_-;_-@_-"/>
  </numFmts>
  <fonts count="51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Calibri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5">
    <xf numFmtId="0" fontId="0" fillId="0" borderId="0" xfId="0" applyAlignment="1">
      <alignment/>
    </xf>
    <xf numFmtId="172" fontId="7" fillId="32" borderId="10" xfId="64" applyNumberFormat="1" applyFont="1" applyFill="1" applyBorder="1" applyAlignment="1" applyProtection="1">
      <alignment vertical="center" wrapText="1"/>
      <protection/>
    </xf>
    <xf numFmtId="172" fontId="5" fillId="32" borderId="10" xfId="62" applyNumberFormat="1" applyFont="1" applyFill="1" applyBorder="1" applyAlignment="1" applyProtection="1">
      <alignment horizontal="right" vertical="center" wrapText="1" indent="1"/>
      <protection/>
    </xf>
    <xf numFmtId="172" fontId="5" fillId="32" borderId="10" xfId="62" applyNumberFormat="1" applyFont="1" applyFill="1" applyBorder="1" applyAlignment="1" applyProtection="1">
      <alignment vertical="center" wrapText="1"/>
      <protection/>
    </xf>
    <xf numFmtId="172" fontId="5" fillId="32" borderId="10" xfId="64" applyNumberFormat="1" applyFont="1" applyFill="1" applyBorder="1" applyAlignment="1" applyProtection="1">
      <alignment vertical="center" wrapText="1"/>
      <protection/>
    </xf>
    <xf numFmtId="172" fontId="6" fillId="32" borderId="10" xfId="64" applyNumberFormat="1" applyFont="1" applyFill="1" applyBorder="1" applyAlignment="1" applyProtection="1">
      <alignment vertical="center" wrapText="1"/>
      <protection/>
    </xf>
    <xf numFmtId="0" fontId="7" fillId="32" borderId="0" xfId="0" applyFont="1" applyFill="1" applyAlignment="1">
      <alignment wrapText="1"/>
    </xf>
    <xf numFmtId="0" fontId="7" fillId="32" borderId="10" xfId="0" applyFont="1" applyFill="1" applyBorder="1" applyAlignment="1">
      <alignment wrapText="1"/>
    </xf>
    <xf numFmtId="0" fontId="8" fillId="32" borderId="10" xfId="0" applyFont="1" applyFill="1" applyBorder="1" applyAlignment="1">
      <alignment wrapText="1"/>
    </xf>
    <xf numFmtId="0" fontId="8" fillId="32" borderId="0" xfId="0" applyFont="1" applyFill="1" applyAlignment="1">
      <alignment wrapText="1"/>
    </xf>
    <xf numFmtId="0" fontId="7" fillId="32" borderId="11" xfId="54" applyNumberFormat="1" applyFont="1" applyFill="1" applyBorder="1" applyAlignment="1" applyProtection="1">
      <alignment horizontal="center" vertical="center" wrapText="1"/>
      <protection/>
    </xf>
    <xf numFmtId="0" fontId="7" fillId="32" borderId="11" xfId="0" applyFont="1" applyFill="1" applyBorder="1" applyAlignment="1">
      <alignment wrapText="1"/>
    </xf>
    <xf numFmtId="172" fontId="5" fillId="32" borderId="11" xfId="64" applyNumberFormat="1" applyFont="1" applyFill="1" applyBorder="1" applyAlignment="1" applyProtection="1">
      <alignment vertical="center" wrapText="1"/>
      <protection/>
    </xf>
    <xf numFmtId="172" fontId="5" fillId="32" borderId="11" xfId="62" applyNumberFormat="1" applyFont="1" applyFill="1" applyBorder="1" applyAlignment="1" applyProtection="1">
      <alignment horizontal="right" vertical="center" wrapText="1" indent="1"/>
      <protection/>
    </xf>
    <xf numFmtId="172" fontId="6" fillId="32" borderId="11" xfId="64" applyNumberFormat="1" applyFont="1" applyFill="1" applyBorder="1" applyAlignment="1" applyProtection="1">
      <alignment vertical="center" wrapText="1"/>
      <protection/>
    </xf>
    <xf numFmtId="172" fontId="7" fillId="32" borderId="11" xfId="64" applyNumberFormat="1" applyFont="1" applyFill="1" applyBorder="1" applyAlignment="1" applyProtection="1">
      <alignment vertical="center" wrapText="1"/>
      <protection/>
    </xf>
    <xf numFmtId="0" fontId="7" fillId="32" borderId="10" xfId="54" applyNumberFormat="1" applyFont="1" applyFill="1" applyBorder="1" applyAlignment="1" applyProtection="1">
      <alignment horizontal="center" vertical="center" wrapText="1"/>
      <protection/>
    </xf>
    <xf numFmtId="169" fontId="7" fillId="32" borderId="0" xfId="63" applyFont="1" applyFill="1" applyAlignment="1">
      <alignment horizontal="right" vertical="top" wrapText="1"/>
    </xf>
    <xf numFmtId="0" fontId="7" fillId="32" borderId="0" xfId="0" applyFont="1" applyFill="1" applyBorder="1" applyAlignment="1">
      <alignment wrapText="1"/>
    </xf>
    <xf numFmtId="0" fontId="7" fillId="32" borderId="0" xfId="54" applyNumberFormat="1" applyFont="1" applyFill="1" applyBorder="1" applyAlignment="1" applyProtection="1">
      <alignment horizontal="right" vertical="center" wrapText="1"/>
      <protection/>
    </xf>
    <xf numFmtId="0" fontId="7" fillId="32" borderId="10" xfId="54" applyNumberFormat="1" applyFont="1" applyFill="1" applyBorder="1" applyAlignment="1" applyProtection="1">
      <alignment horizontal="center" vertical="top" wrapText="1"/>
      <protection/>
    </xf>
    <xf numFmtId="0" fontId="5" fillId="32" borderId="10" xfId="54" applyNumberFormat="1" applyFont="1" applyFill="1" applyBorder="1" applyAlignment="1" applyProtection="1">
      <alignment horizontal="center" vertical="top" wrapText="1"/>
      <protection/>
    </xf>
    <xf numFmtId="0" fontId="7" fillId="32" borderId="0" xfId="0" applyFont="1" applyFill="1" applyAlignment="1">
      <alignment/>
    </xf>
    <xf numFmtId="0" fontId="5" fillId="32" borderId="10" xfId="54" applyNumberFormat="1" applyFont="1" applyFill="1" applyBorder="1" applyAlignment="1" applyProtection="1">
      <alignment horizontal="left" vertical="top" wrapText="1"/>
      <protection/>
    </xf>
    <xf numFmtId="172" fontId="5" fillId="32" borderId="10" xfId="64" applyNumberFormat="1" applyFont="1" applyFill="1" applyBorder="1" applyAlignment="1" applyProtection="1">
      <alignment vertical="top" wrapText="1"/>
      <protection/>
    </xf>
    <xf numFmtId="0" fontId="6" fillId="32" borderId="10" xfId="54" applyNumberFormat="1" applyFont="1" applyFill="1" applyBorder="1" applyAlignment="1" applyProtection="1">
      <alignment horizontal="left" vertical="top" wrapText="1"/>
      <protection/>
    </xf>
    <xf numFmtId="172" fontId="6" fillId="32" borderId="10" xfId="64" applyNumberFormat="1" applyFont="1" applyFill="1" applyBorder="1" applyAlignment="1" applyProtection="1">
      <alignment vertical="top" wrapText="1"/>
      <protection/>
    </xf>
    <xf numFmtId="0" fontId="7" fillId="32" borderId="10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horizontal="left" vertical="top" wrapText="1"/>
    </xf>
    <xf numFmtId="0" fontId="7" fillId="32" borderId="10" xfId="54" applyNumberFormat="1" applyFont="1" applyFill="1" applyBorder="1" applyAlignment="1" applyProtection="1">
      <alignment horizontal="left" vertical="top" wrapText="1"/>
      <protection/>
    </xf>
    <xf numFmtId="172" fontId="7" fillId="32" borderId="10" xfId="64" applyNumberFormat="1" applyFont="1" applyFill="1" applyBorder="1" applyAlignment="1" applyProtection="1">
      <alignment vertical="top" wrapText="1"/>
      <protection/>
    </xf>
    <xf numFmtId="0" fontId="8" fillId="32" borderId="10" xfId="54" applyNumberFormat="1" applyFont="1" applyFill="1" applyBorder="1" applyAlignment="1" applyProtection="1">
      <alignment horizontal="left" vertical="top" wrapText="1"/>
      <protection/>
    </xf>
    <xf numFmtId="172" fontId="8" fillId="32" borderId="10" xfId="64" applyNumberFormat="1" applyFont="1" applyFill="1" applyBorder="1" applyAlignment="1" applyProtection="1">
      <alignment vertical="top" wrapText="1"/>
      <protection/>
    </xf>
    <xf numFmtId="0" fontId="7" fillId="32" borderId="10" xfId="53" applyFont="1" applyFill="1" applyBorder="1" applyAlignment="1">
      <alignment horizontal="center" vertical="top" wrapText="1"/>
      <protection/>
    </xf>
    <xf numFmtId="0" fontId="5" fillId="32" borderId="10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vertical="top" wrapText="1"/>
    </xf>
    <xf numFmtId="0" fontId="7" fillId="32" borderId="10" xfId="54" applyNumberFormat="1" applyFont="1" applyFill="1" applyBorder="1" applyAlignment="1" applyProtection="1">
      <alignment vertical="top" wrapText="1"/>
      <protection/>
    </xf>
    <xf numFmtId="173" fontId="7" fillId="32" borderId="10" xfId="54" applyNumberFormat="1" applyFont="1" applyFill="1" applyBorder="1" applyAlignment="1" applyProtection="1">
      <alignment horizontal="right" vertical="top" wrapText="1"/>
      <protection/>
    </xf>
    <xf numFmtId="173" fontId="7" fillId="32" borderId="10" xfId="54" applyNumberFormat="1" applyFont="1" applyFill="1" applyBorder="1" applyAlignment="1" applyProtection="1">
      <alignment vertical="top" wrapText="1"/>
      <protection/>
    </xf>
    <xf numFmtId="0" fontId="8" fillId="32" borderId="10" xfId="54" applyNumberFormat="1" applyFont="1" applyFill="1" applyBorder="1" applyAlignment="1" applyProtection="1">
      <alignment horizontal="center" vertical="top" wrapText="1"/>
      <protection/>
    </xf>
    <xf numFmtId="0" fontId="8" fillId="32" borderId="10" xfId="53" applyFont="1" applyFill="1" applyBorder="1" applyAlignment="1">
      <alignment horizontal="center" vertical="top" wrapText="1"/>
      <protection/>
    </xf>
    <xf numFmtId="0" fontId="8" fillId="32" borderId="10" xfId="0" applyFont="1" applyFill="1" applyBorder="1" applyAlignment="1">
      <alignment vertical="top" wrapText="1"/>
    </xf>
    <xf numFmtId="0" fontId="8" fillId="32" borderId="10" xfId="54" applyNumberFormat="1" applyFont="1" applyFill="1" applyBorder="1" applyAlignment="1" applyProtection="1">
      <alignment vertical="top" wrapText="1"/>
      <protection/>
    </xf>
    <xf numFmtId="173" fontId="8" fillId="32" borderId="10" xfId="54" applyNumberFormat="1" applyFont="1" applyFill="1" applyBorder="1" applyAlignment="1" applyProtection="1">
      <alignment horizontal="right" vertical="top" wrapText="1"/>
      <protection/>
    </xf>
    <xf numFmtId="172" fontId="5" fillId="32" borderId="10" xfId="0" applyNumberFormat="1" applyFont="1" applyFill="1" applyBorder="1" applyAlignment="1">
      <alignment vertical="top" wrapText="1"/>
    </xf>
    <xf numFmtId="0" fontId="49" fillId="32" borderId="10" xfId="54" applyNumberFormat="1" applyFont="1" applyFill="1" applyBorder="1" applyAlignment="1" applyProtection="1">
      <alignment horizontal="center" vertical="top" wrapText="1"/>
      <protection/>
    </xf>
    <xf numFmtId="172" fontId="50" fillId="32" borderId="10" xfId="64" applyNumberFormat="1" applyFont="1" applyFill="1" applyBorder="1" applyAlignment="1" applyProtection="1">
      <alignment vertical="top" wrapText="1"/>
      <protection/>
    </xf>
    <xf numFmtId="0" fontId="7" fillId="32" borderId="0" xfId="0" applyFont="1" applyFill="1" applyAlignment="1">
      <alignment vertical="top" wrapText="1"/>
    </xf>
    <xf numFmtId="0" fontId="7" fillId="32" borderId="0" xfId="0" applyFont="1" applyFill="1" applyBorder="1" applyAlignment="1">
      <alignment vertical="top" wrapText="1"/>
    </xf>
    <xf numFmtId="0" fontId="9" fillId="32" borderId="0" xfId="0" applyFont="1" applyFill="1" applyAlignment="1">
      <alignment vertical="top" wrapText="1"/>
    </xf>
    <xf numFmtId="173" fontId="8" fillId="32" borderId="10" xfId="0" applyNumberFormat="1" applyFont="1" applyFill="1" applyBorder="1" applyAlignment="1">
      <alignment vertical="top" wrapText="1"/>
    </xf>
    <xf numFmtId="173" fontId="7" fillId="32" borderId="10" xfId="0" applyNumberFormat="1" applyFont="1" applyFill="1" applyBorder="1" applyAlignment="1">
      <alignment vertical="top" wrapText="1"/>
    </xf>
    <xf numFmtId="0" fontId="5" fillId="32" borderId="10" xfId="54" applyNumberFormat="1" applyFont="1" applyFill="1" applyBorder="1" applyAlignment="1" applyProtection="1">
      <alignment horizontal="left" vertical="top"/>
      <protection/>
    </xf>
    <xf numFmtId="0" fontId="10" fillId="32" borderId="10" xfId="54" applyNumberFormat="1" applyFont="1" applyFill="1" applyBorder="1" applyAlignment="1" applyProtection="1">
      <alignment horizontal="center" vertical="center" wrapText="1"/>
      <protection/>
    </xf>
    <xf numFmtId="0" fontId="9" fillId="32" borderId="0" xfId="0" applyFont="1" applyFill="1" applyBorder="1" applyAlignment="1">
      <alignment horizontal="left" vertical="top" wrapText="1"/>
    </xf>
    <xf numFmtId="0" fontId="7" fillId="32" borderId="10" xfId="54" applyNumberFormat="1" applyFont="1" applyFill="1" applyBorder="1" applyAlignment="1" applyProtection="1">
      <alignment horizontal="center" vertical="center" wrapText="1"/>
      <protection/>
    </xf>
    <xf numFmtId="0" fontId="7" fillId="32" borderId="12" xfId="54" applyNumberFormat="1" applyFont="1" applyFill="1" applyBorder="1" applyAlignment="1" applyProtection="1">
      <alignment horizontal="center" vertical="center" wrapText="1"/>
      <protection/>
    </xf>
    <xf numFmtId="0" fontId="7" fillId="32" borderId="10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wrapText="1"/>
    </xf>
    <xf numFmtId="0" fontId="5" fillId="32" borderId="0" xfId="54" applyNumberFormat="1" applyFont="1" applyFill="1" applyBorder="1" applyAlignment="1" applyProtection="1">
      <alignment horizontal="center" vertical="center" wrapText="1"/>
      <protection/>
    </xf>
    <xf numFmtId="0" fontId="5" fillId="32" borderId="0" xfId="0" applyFont="1" applyFill="1" applyAlignment="1">
      <alignment horizontal="right" vertical="top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АИП 2005 года" xfId="53"/>
    <cellStyle name="Обычный_Прил.№4(2-е чтение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1038225</xdr:colOff>
      <xdr:row>37</xdr:row>
      <xdr:rowOff>9525</xdr:rowOff>
    </xdr:from>
    <xdr:to>
      <xdr:col>4</xdr:col>
      <xdr:colOff>1123950</xdr:colOff>
      <xdr:row>37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 flipH="1">
          <a:off x="9505950" y="12734925"/>
          <a:ext cx="85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10</xdr:col>
      <xdr:colOff>161925</xdr:colOff>
      <xdr:row>37</xdr:row>
      <xdr:rowOff>190500</xdr:rowOff>
    </xdr:from>
    <xdr:to>
      <xdr:col>10</xdr:col>
      <xdr:colOff>495300</xdr:colOff>
      <xdr:row>37</xdr:row>
      <xdr:rowOff>400050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4411325" y="12915900"/>
          <a:ext cx="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4</xdr:col>
      <xdr:colOff>1038225</xdr:colOff>
      <xdr:row>43</xdr:row>
      <xdr:rowOff>9525</xdr:rowOff>
    </xdr:from>
    <xdr:to>
      <xdr:col>4</xdr:col>
      <xdr:colOff>1123950</xdr:colOff>
      <xdr:row>43</xdr:row>
      <xdr:rowOff>161925</xdr:rowOff>
    </xdr:to>
    <xdr:sp>
      <xdr:nvSpPr>
        <xdr:cNvPr id="3" name="TextBox 4"/>
        <xdr:cNvSpPr txBox="1">
          <a:spLocks noChangeArrowheads="1"/>
        </xdr:cNvSpPr>
      </xdr:nvSpPr>
      <xdr:spPr>
        <a:xfrm flipH="1">
          <a:off x="9505950" y="15535275"/>
          <a:ext cx="85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4</xdr:col>
      <xdr:colOff>1095375</xdr:colOff>
      <xdr:row>35</xdr:row>
      <xdr:rowOff>600075</xdr:rowOff>
    </xdr:from>
    <xdr:to>
      <xdr:col>4</xdr:col>
      <xdr:colOff>1143000</xdr:colOff>
      <xdr:row>36</xdr:row>
      <xdr:rowOff>133350</xdr:rowOff>
    </xdr:to>
    <xdr:sp>
      <xdr:nvSpPr>
        <xdr:cNvPr id="4" name="TextBox 5"/>
        <xdr:cNvSpPr txBox="1">
          <a:spLocks noChangeArrowheads="1"/>
        </xdr:cNvSpPr>
      </xdr:nvSpPr>
      <xdr:spPr>
        <a:xfrm flipH="1">
          <a:off x="9563100" y="12325350"/>
          <a:ext cx="571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5"/>
  <sheetViews>
    <sheetView tabSelected="1" view="pageBreakPreview" zoomScale="106" zoomScaleNormal="85" zoomScaleSheetLayoutView="106" workbookViewId="0" topLeftCell="A10">
      <selection activeCell="F16" sqref="F16"/>
    </sheetView>
  </sheetViews>
  <sheetFormatPr defaultColWidth="9.00390625" defaultRowHeight="12.75"/>
  <cols>
    <col min="1" max="1" width="63.375" style="6" customWidth="1"/>
    <col min="2" max="2" width="15.625" style="6" bestFit="1" customWidth="1"/>
    <col min="3" max="3" width="15.75390625" style="6" bestFit="1" customWidth="1"/>
    <col min="4" max="4" width="16.375" style="6" customWidth="1"/>
    <col min="5" max="5" width="15.625" style="6" customWidth="1"/>
    <col min="6" max="6" width="19.125" style="6" customWidth="1"/>
    <col min="7" max="7" width="21.125" style="18" customWidth="1"/>
    <col min="8" max="8" width="22.125" style="18" customWidth="1"/>
    <col min="9" max="10" width="15.00390625" style="6" hidden="1" customWidth="1"/>
    <col min="11" max="11" width="16.75390625" style="6" hidden="1" customWidth="1"/>
    <col min="12" max="12" width="15.125" style="6" hidden="1" customWidth="1"/>
    <col min="13" max="13" width="17.125" style="6" hidden="1" customWidth="1"/>
    <col min="14" max="14" width="13.75390625" style="6" customWidth="1"/>
    <col min="15" max="16384" width="9.125" style="6" customWidth="1"/>
  </cols>
  <sheetData>
    <row r="1" spans="1:8" ht="70.5" customHeight="1">
      <c r="A1" s="61" t="s">
        <v>43</v>
      </c>
      <c r="B1" s="61"/>
      <c r="C1" s="61"/>
      <c r="D1" s="61"/>
      <c r="E1" s="61"/>
      <c r="F1" s="61"/>
      <c r="G1" s="61"/>
      <c r="H1" s="61"/>
    </row>
    <row r="2" spans="1:6" ht="5.25" customHeight="1">
      <c r="A2" s="17"/>
      <c r="B2" s="17"/>
      <c r="C2" s="17"/>
      <c r="D2" s="17"/>
      <c r="E2" s="17"/>
      <c r="F2" s="17"/>
    </row>
    <row r="3" spans="1:8" ht="44.25" customHeight="1">
      <c r="A3" s="60" t="s">
        <v>44</v>
      </c>
      <c r="B3" s="60"/>
      <c r="C3" s="60"/>
      <c r="D3" s="60"/>
      <c r="E3" s="60"/>
      <c r="F3" s="60"/>
      <c r="G3" s="60"/>
      <c r="H3" s="60"/>
    </row>
    <row r="4" ht="18.75" customHeight="1">
      <c r="D4" s="19"/>
    </row>
    <row r="5" spans="1:8" ht="15.75" customHeight="1">
      <c r="A5" s="55" t="s">
        <v>0</v>
      </c>
      <c r="B5" s="55" t="s">
        <v>27</v>
      </c>
      <c r="C5" s="55" t="s">
        <v>1</v>
      </c>
      <c r="D5" s="62" t="s">
        <v>3</v>
      </c>
      <c r="E5" s="63"/>
      <c r="F5" s="64"/>
      <c r="G5" s="57" t="s">
        <v>3</v>
      </c>
      <c r="H5" s="57"/>
    </row>
    <row r="6" spans="1:13" ht="15.75">
      <c r="A6" s="55"/>
      <c r="B6" s="55"/>
      <c r="C6" s="55"/>
      <c r="D6" s="55" t="s">
        <v>45</v>
      </c>
      <c r="E6" s="55"/>
      <c r="F6" s="55"/>
      <c r="G6" s="58" t="s">
        <v>2</v>
      </c>
      <c r="H6" s="58"/>
      <c r="K6" s="57" t="s">
        <v>36</v>
      </c>
      <c r="L6" s="57"/>
      <c r="M6" s="57"/>
    </row>
    <row r="7" spans="1:13" ht="20.25" customHeight="1">
      <c r="A7" s="55"/>
      <c r="B7" s="55"/>
      <c r="C7" s="55"/>
      <c r="D7" s="56" t="s">
        <v>4</v>
      </c>
      <c r="E7" s="58" t="s">
        <v>65</v>
      </c>
      <c r="F7" s="58" t="s">
        <v>28</v>
      </c>
      <c r="G7" s="16" t="s">
        <v>10</v>
      </c>
      <c r="H7" s="16" t="s">
        <v>46</v>
      </c>
      <c r="I7" s="57" t="s">
        <v>32</v>
      </c>
      <c r="J7" s="59"/>
      <c r="K7" s="57">
        <v>2017</v>
      </c>
      <c r="L7" s="57"/>
      <c r="M7" s="7">
        <v>2018</v>
      </c>
    </row>
    <row r="8" spans="1:13" ht="58.5" customHeight="1">
      <c r="A8" s="55"/>
      <c r="B8" s="55"/>
      <c r="C8" s="55"/>
      <c r="D8" s="55"/>
      <c r="E8" s="58"/>
      <c r="F8" s="58"/>
      <c r="G8" s="16" t="s">
        <v>5</v>
      </c>
      <c r="H8" s="16" t="s">
        <v>33</v>
      </c>
      <c r="I8" s="16">
        <v>2017</v>
      </c>
      <c r="J8" s="10">
        <v>2018</v>
      </c>
      <c r="K8" s="55" t="s">
        <v>4</v>
      </c>
      <c r="L8" s="58" t="s">
        <v>29</v>
      </c>
      <c r="M8" s="55" t="s">
        <v>4</v>
      </c>
    </row>
    <row r="9" spans="1:13" ht="18.75" customHeight="1">
      <c r="A9" s="20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  <c r="G9" s="20">
        <v>7</v>
      </c>
      <c r="H9" s="20">
        <v>8</v>
      </c>
      <c r="I9" s="7"/>
      <c r="J9" s="11"/>
      <c r="K9" s="55"/>
      <c r="L9" s="58"/>
      <c r="M9" s="55"/>
    </row>
    <row r="10" spans="1:13" ht="15.75">
      <c r="A10" s="23" t="s">
        <v>6</v>
      </c>
      <c r="B10" s="20"/>
      <c r="C10" s="20"/>
      <c r="D10" s="24">
        <f>D12+D16+D22+D33+D39</f>
        <v>858264.5999999999</v>
      </c>
      <c r="E10" s="24">
        <f>E12+E16+E22+E33+E39</f>
        <v>596522</v>
      </c>
      <c r="F10" s="24">
        <f>F12+F16+F22+F33+F39</f>
        <v>1454786.5999999999</v>
      </c>
      <c r="G10" s="24">
        <f>G12+G16+G22+G33+G39</f>
        <v>650834.5</v>
      </c>
      <c r="H10" s="24">
        <f>H12+H16+H22+H33+H39</f>
        <v>573471.2</v>
      </c>
      <c r="I10" s="4" t="e">
        <f>I12+I16+#REF!+I22+#REF!+#REF!+I33</f>
        <v>#REF!</v>
      </c>
      <c r="J10" s="12" t="e">
        <f>J12+J16+#REF!+J22+#REF!+#REF!+J33</f>
        <v>#REF!</v>
      </c>
      <c r="K10" s="4" t="e">
        <f>#REF!+K12+K16+#REF!+K22+#REF!+#REF!+K33</f>
        <v>#REF!</v>
      </c>
      <c r="L10" s="4" t="e">
        <f>#REF!+L12+L16+#REF!+L22+#REF!+#REF!+L33</f>
        <v>#REF!</v>
      </c>
      <c r="M10" s="4" t="e">
        <f>#REF!+M12+M16+#REF!+M22+#REF!+#REF!+M33</f>
        <v>#REF!</v>
      </c>
    </row>
    <row r="11" spans="1:13" ht="16.5" customHeight="1">
      <c r="A11" s="25" t="s">
        <v>7</v>
      </c>
      <c r="B11" s="20"/>
      <c r="C11" s="20"/>
      <c r="D11" s="26"/>
      <c r="E11" s="27"/>
      <c r="F11" s="27"/>
      <c r="G11" s="26"/>
      <c r="H11" s="26"/>
      <c r="I11" s="7"/>
      <c r="J11" s="11"/>
      <c r="K11" s="5"/>
      <c r="L11" s="5"/>
      <c r="M11" s="7"/>
    </row>
    <row r="12" spans="1:13" ht="18.75" customHeight="1">
      <c r="A12" s="21" t="s">
        <v>35</v>
      </c>
      <c r="B12" s="20"/>
      <c r="C12" s="33"/>
      <c r="D12" s="24">
        <f>D13</f>
        <v>54273</v>
      </c>
      <c r="E12" s="34"/>
      <c r="F12" s="24">
        <f aca="true" t="shared" si="0" ref="F12:H13">F13</f>
        <v>54273</v>
      </c>
      <c r="G12" s="24">
        <f t="shared" si="0"/>
        <v>81579.9</v>
      </c>
      <c r="H12" s="24">
        <f t="shared" si="0"/>
        <v>0</v>
      </c>
      <c r="I12" s="7"/>
      <c r="J12" s="11"/>
      <c r="K12" s="4">
        <f>K13</f>
        <v>0</v>
      </c>
      <c r="L12" s="7"/>
      <c r="M12" s="7"/>
    </row>
    <row r="13" spans="1:13" ht="31.5">
      <c r="A13" s="23" t="s">
        <v>11</v>
      </c>
      <c r="B13" s="20"/>
      <c r="C13" s="33"/>
      <c r="D13" s="24">
        <f>D14</f>
        <v>54273</v>
      </c>
      <c r="E13" s="34"/>
      <c r="F13" s="24">
        <f t="shared" si="0"/>
        <v>54273</v>
      </c>
      <c r="G13" s="24">
        <f t="shared" si="0"/>
        <v>81579.9</v>
      </c>
      <c r="H13" s="24">
        <f t="shared" si="0"/>
        <v>0</v>
      </c>
      <c r="I13" s="7"/>
      <c r="J13" s="11"/>
      <c r="K13" s="4">
        <f>K14</f>
        <v>0</v>
      </c>
      <c r="L13" s="7"/>
      <c r="M13" s="7"/>
    </row>
    <row r="14" spans="1:13" ht="31.5">
      <c r="A14" s="28" t="s">
        <v>42</v>
      </c>
      <c r="B14" s="20"/>
      <c r="C14" s="33"/>
      <c r="D14" s="26">
        <f>SUM(D15:D15)</f>
        <v>54273</v>
      </c>
      <c r="E14" s="35"/>
      <c r="F14" s="26">
        <f>SUM(F15:F15)</f>
        <v>54273</v>
      </c>
      <c r="G14" s="26">
        <f>SUM(G15:G15)</f>
        <v>81579.9</v>
      </c>
      <c r="H14" s="26">
        <f>SUM(H15:H15)</f>
        <v>0</v>
      </c>
      <c r="I14" s="7"/>
      <c r="J14" s="11"/>
      <c r="K14" s="5">
        <f>SUM(K15:K15)</f>
        <v>0</v>
      </c>
      <c r="L14" s="7"/>
      <c r="M14" s="7"/>
    </row>
    <row r="15" spans="1:13" ht="37.5" customHeight="1">
      <c r="A15" s="29" t="s">
        <v>37</v>
      </c>
      <c r="B15" s="20" t="s">
        <v>30</v>
      </c>
      <c r="C15" s="33" t="s">
        <v>34</v>
      </c>
      <c r="D15" s="30">
        <v>54273</v>
      </c>
      <c r="E15" s="27"/>
      <c r="F15" s="30">
        <f>SUM(D15:E15)</f>
        <v>54273</v>
      </c>
      <c r="G15" s="30">
        <v>81579.9</v>
      </c>
      <c r="H15" s="30"/>
      <c r="I15" s="7"/>
      <c r="J15" s="11"/>
      <c r="K15" s="7"/>
      <c r="L15" s="7"/>
      <c r="M15" s="7"/>
    </row>
    <row r="16" spans="1:13" ht="15.75">
      <c r="A16" s="21" t="s">
        <v>9</v>
      </c>
      <c r="B16" s="20"/>
      <c r="C16" s="20"/>
      <c r="D16" s="24">
        <f>D17</f>
        <v>666060.1</v>
      </c>
      <c r="E16" s="27"/>
      <c r="F16" s="24">
        <f aca="true" t="shared" si="1" ref="F16:H17">F17</f>
        <v>666060.1</v>
      </c>
      <c r="G16" s="24">
        <f t="shared" si="1"/>
        <v>500000</v>
      </c>
      <c r="H16" s="24">
        <f t="shared" si="1"/>
        <v>500000</v>
      </c>
      <c r="I16" s="2">
        <f>I17</f>
        <v>163633.5</v>
      </c>
      <c r="J16" s="13">
        <f>J17</f>
        <v>36858.4</v>
      </c>
      <c r="K16" s="7"/>
      <c r="L16" s="7"/>
      <c r="M16" s="7"/>
    </row>
    <row r="17" spans="1:13" ht="31.5">
      <c r="A17" s="23" t="s">
        <v>11</v>
      </c>
      <c r="B17" s="20"/>
      <c r="C17" s="20"/>
      <c r="D17" s="24">
        <f>D18</f>
        <v>666060.1</v>
      </c>
      <c r="E17" s="27"/>
      <c r="F17" s="24">
        <f t="shared" si="1"/>
        <v>666060.1</v>
      </c>
      <c r="G17" s="24">
        <f t="shared" si="1"/>
        <v>500000</v>
      </c>
      <c r="H17" s="24">
        <f t="shared" si="1"/>
        <v>500000</v>
      </c>
      <c r="I17" s="4">
        <f>I18</f>
        <v>163633.5</v>
      </c>
      <c r="J17" s="12">
        <f>J18</f>
        <v>36858.4</v>
      </c>
      <c r="K17" s="7"/>
      <c r="L17" s="7"/>
      <c r="M17" s="7"/>
    </row>
    <row r="18" spans="1:13" ht="31.5">
      <c r="A18" s="28" t="s">
        <v>39</v>
      </c>
      <c r="B18" s="20"/>
      <c r="C18" s="20"/>
      <c r="D18" s="26">
        <f>D19+D20+D21</f>
        <v>666060.1</v>
      </c>
      <c r="E18" s="27"/>
      <c r="F18" s="26">
        <f>F19+F20+F21</f>
        <v>666060.1</v>
      </c>
      <c r="G18" s="26">
        <f>G19+G20+G21</f>
        <v>500000</v>
      </c>
      <c r="H18" s="26">
        <f>H19+H20+H21</f>
        <v>500000</v>
      </c>
      <c r="I18" s="5">
        <f>I19+I20</f>
        <v>163633.5</v>
      </c>
      <c r="J18" s="14">
        <f>J19+J20</f>
        <v>36858.4</v>
      </c>
      <c r="K18" s="7"/>
      <c r="L18" s="7"/>
      <c r="M18" s="7"/>
    </row>
    <row r="19" spans="1:13" ht="31.5">
      <c r="A19" s="29" t="s">
        <v>20</v>
      </c>
      <c r="B19" s="20" t="s">
        <v>13</v>
      </c>
      <c r="C19" s="33" t="s">
        <v>15</v>
      </c>
      <c r="D19" s="30">
        <f>5400+36858.4+21129.1</f>
        <v>63387.5</v>
      </c>
      <c r="E19" s="27"/>
      <c r="F19" s="30">
        <f>SUM(D19:E19)</f>
        <v>63387.5</v>
      </c>
      <c r="G19" s="30"/>
      <c r="H19" s="36"/>
      <c r="I19" s="1">
        <v>163633.5</v>
      </c>
      <c r="J19" s="15">
        <v>36858.4</v>
      </c>
      <c r="K19" s="7"/>
      <c r="L19" s="7"/>
      <c r="M19" s="7"/>
    </row>
    <row r="20" spans="1:13" ht="31.5">
      <c r="A20" s="29" t="s">
        <v>22</v>
      </c>
      <c r="B20" s="20" t="s">
        <v>21</v>
      </c>
      <c r="C20" s="33" t="s">
        <v>31</v>
      </c>
      <c r="D20" s="30">
        <v>102672.6</v>
      </c>
      <c r="E20" s="27"/>
      <c r="F20" s="30">
        <f>SUM(D20:E20)</f>
        <v>102672.6</v>
      </c>
      <c r="G20" s="30"/>
      <c r="H20" s="36"/>
      <c r="K20" s="7"/>
      <c r="L20" s="7"/>
      <c r="M20" s="7"/>
    </row>
    <row r="21" spans="1:13" ht="31.5">
      <c r="A21" s="29" t="s">
        <v>53</v>
      </c>
      <c r="B21" s="20" t="s">
        <v>47</v>
      </c>
      <c r="C21" s="33" t="s">
        <v>54</v>
      </c>
      <c r="D21" s="30">
        <v>500000</v>
      </c>
      <c r="E21" s="27"/>
      <c r="F21" s="30">
        <f>SUM(D21:E21)</f>
        <v>500000</v>
      </c>
      <c r="G21" s="30">
        <v>500000</v>
      </c>
      <c r="H21" s="30">
        <v>500000</v>
      </c>
      <c r="K21" s="7"/>
      <c r="L21" s="7"/>
      <c r="M21" s="7"/>
    </row>
    <row r="22" spans="1:13" ht="15.75">
      <c r="A22" s="21" t="s">
        <v>8</v>
      </c>
      <c r="B22" s="20"/>
      <c r="C22" s="20"/>
      <c r="D22" s="24">
        <f>D23</f>
        <v>51836.2</v>
      </c>
      <c r="E22" s="27"/>
      <c r="F22" s="24">
        <f aca="true" t="shared" si="2" ref="F22:H23">F23</f>
        <v>51836.2</v>
      </c>
      <c r="G22" s="24">
        <f t="shared" si="2"/>
        <v>69254.6</v>
      </c>
      <c r="H22" s="24">
        <f t="shared" si="2"/>
        <v>73471.2</v>
      </c>
      <c r="K22" s="3">
        <f>K23</f>
        <v>-17504.4</v>
      </c>
      <c r="L22" s="7"/>
      <c r="M22" s="3">
        <f>M23</f>
        <v>17504.4</v>
      </c>
    </row>
    <row r="23" spans="1:13" ht="31.5">
      <c r="A23" s="23" t="s">
        <v>11</v>
      </c>
      <c r="B23" s="20"/>
      <c r="C23" s="20"/>
      <c r="D23" s="24">
        <f>D24</f>
        <v>51836.2</v>
      </c>
      <c r="E23" s="27"/>
      <c r="F23" s="24">
        <f t="shared" si="2"/>
        <v>51836.2</v>
      </c>
      <c r="G23" s="24">
        <f t="shared" si="2"/>
        <v>69254.6</v>
      </c>
      <c r="H23" s="24">
        <f t="shared" si="2"/>
        <v>73471.2</v>
      </c>
      <c r="K23" s="4">
        <f>K24</f>
        <v>-17504.4</v>
      </c>
      <c r="L23" s="7"/>
      <c r="M23" s="4">
        <f>M24</f>
        <v>17504.4</v>
      </c>
    </row>
    <row r="24" spans="1:13" ht="47.25">
      <c r="A24" s="28" t="s">
        <v>40</v>
      </c>
      <c r="B24" s="20"/>
      <c r="C24" s="20"/>
      <c r="D24" s="26">
        <f>D25+D29</f>
        <v>51836.2</v>
      </c>
      <c r="E24" s="27"/>
      <c r="F24" s="26">
        <f>F25+F29</f>
        <v>51836.2</v>
      </c>
      <c r="G24" s="26">
        <f>G25+G29</f>
        <v>69254.6</v>
      </c>
      <c r="H24" s="26">
        <f>H25+H29</f>
        <v>73471.2</v>
      </c>
      <c r="K24" s="5">
        <f>K25+K29</f>
        <v>-17504.4</v>
      </c>
      <c r="L24" s="7"/>
      <c r="M24" s="5">
        <f>M25+M29</f>
        <v>17504.4</v>
      </c>
    </row>
    <row r="25" spans="1:13" ht="31.5">
      <c r="A25" s="29" t="s">
        <v>12</v>
      </c>
      <c r="B25" s="20" t="s">
        <v>48</v>
      </c>
      <c r="C25" s="33" t="s">
        <v>19</v>
      </c>
      <c r="D25" s="30">
        <f>SUM(D27:D28)</f>
        <v>5300</v>
      </c>
      <c r="E25" s="27"/>
      <c r="F25" s="30">
        <f>SUM(F27:F28)</f>
        <v>5300</v>
      </c>
      <c r="G25" s="30">
        <f>SUM(G27:G28)</f>
        <v>30627.3</v>
      </c>
      <c r="H25" s="30">
        <f>SUM(H27:H28)</f>
        <v>16633.8</v>
      </c>
      <c r="K25" s="1">
        <f>SUM(K27:K28)</f>
        <v>-17504.4</v>
      </c>
      <c r="L25" s="7"/>
      <c r="M25" s="1">
        <f>SUM(M27:M28)</f>
        <v>17504.4</v>
      </c>
    </row>
    <row r="26" spans="1:13" ht="15.75">
      <c r="A26" s="29" t="s">
        <v>7</v>
      </c>
      <c r="B26" s="20"/>
      <c r="C26" s="33"/>
      <c r="D26" s="37"/>
      <c r="E26" s="27"/>
      <c r="F26" s="27"/>
      <c r="G26" s="38"/>
      <c r="H26" s="36"/>
      <c r="K26" s="7"/>
      <c r="L26" s="7"/>
      <c r="M26" s="7"/>
    </row>
    <row r="27" spans="1:13" s="9" customFormat="1" ht="31.5">
      <c r="A27" s="31" t="s">
        <v>16</v>
      </c>
      <c r="B27" s="39"/>
      <c r="C27" s="40"/>
      <c r="D27" s="32">
        <f>5300</f>
        <v>5300</v>
      </c>
      <c r="E27" s="41"/>
      <c r="F27" s="32">
        <f>SUM(D27:E27)</f>
        <v>5300</v>
      </c>
      <c r="G27" s="32"/>
      <c r="H27" s="42"/>
      <c r="K27" s="8"/>
      <c r="L27" s="8"/>
      <c r="M27" s="8"/>
    </row>
    <row r="28" spans="1:13" s="9" customFormat="1" ht="31.5">
      <c r="A28" s="31" t="s">
        <v>12</v>
      </c>
      <c r="B28" s="39"/>
      <c r="C28" s="40"/>
      <c r="D28" s="32"/>
      <c r="E28" s="41"/>
      <c r="F28" s="32"/>
      <c r="G28" s="32">
        <v>30627.3</v>
      </c>
      <c r="H28" s="42">
        <v>16633.8</v>
      </c>
      <c r="K28" s="8">
        <v>-17504.4</v>
      </c>
      <c r="L28" s="8"/>
      <c r="M28" s="8">
        <v>17504.4</v>
      </c>
    </row>
    <row r="29" spans="1:13" ht="15.75">
      <c r="A29" s="29" t="s">
        <v>17</v>
      </c>
      <c r="B29" s="20" t="s">
        <v>49</v>
      </c>
      <c r="C29" s="33" t="s">
        <v>14</v>
      </c>
      <c r="D29" s="37">
        <f>SUM(D31:D32)</f>
        <v>46536.2</v>
      </c>
      <c r="E29" s="27"/>
      <c r="F29" s="51">
        <f>SUM(F31:F32)</f>
        <v>46536.2</v>
      </c>
      <c r="G29" s="30">
        <f>SUM(G31:G32)</f>
        <v>38627.3</v>
      </c>
      <c r="H29" s="30">
        <f>SUM(H31:H32)</f>
        <v>56837.4</v>
      </c>
      <c r="K29" s="7"/>
      <c r="L29" s="7"/>
      <c r="M29" s="7"/>
    </row>
    <row r="30" spans="1:13" ht="15.75">
      <c r="A30" s="29" t="s">
        <v>7</v>
      </c>
      <c r="B30" s="20"/>
      <c r="C30" s="33"/>
      <c r="D30" s="37"/>
      <c r="E30" s="27"/>
      <c r="F30" s="27"/>
      <c r="G30" s="38"/>
      <c r="H30" s="36"/>
      <c r="K30" s="7"/>
      <c r="L30" s="7"/>
      <c r="M30" s="7"/>
    </row>
    <row r="31" spans="1:13" s="9" customFormat="1" ht="15.75">
      <c r="A31" s="31" t="s">
        <v>18</v>
      </c>
      <c r="B31" s="39"/>
      <c r="C31" s="40"/>
      <c r="D31" s="43">
        <v>5200</v>
      </c>
      <c r="E31" s="41"/>
      <c r="F31" s="50">
        <f>SUM(D31:E31)</f>
        <v>5200</v>
      </c>
      <c r="G31" s="32"/>
      <c r="H31" s="32"/>
      <c r="K31" s="8"/>
      <c r="L31" s="8"/>
      <c r="M31" s="8"/>
    </row>
    <row r="32" spans="1:13" s="9" customFormat="1" ht="15.75">
      <c r="A32" s="31" t="s">
        <v>17</v>
      </c>
      <c r="B32" s="39"/>
      <c r="C32" s="40"/>
      <c r="D32" s="43">
        <v>41336.2</v>
      </c>
      <c r="E32" s="41"/>
      <c r="F32" s="50">
        <f>SUM(D32:E32)</f>
        <v>41336.2</v>
      </c>
      <c r="G32" s="32">
        <v>38627.3</v>
      </c>
      <c r="H32" s="32">
        <v>56837.4</v>
      </c>
      <c r="K32" s="8"/>
      <c r="L32" s="8"/>
      <c r="M32" s="8"/>
    </row>
    <row r="33" spans="1:13" ht="15.75">
      <c r="A33" s="21" t="s">
        <v>55</v>
      </c>
      <c r="B33" s="39"/>
      <c r="C33" s="40"/>
      <c r="D33" s="24"/>
      <c r="E33" s="24">
        <f aca="true" t="shared" si="3" ref="E33:F35">E34</f>
        <v>508722</v>
      </c>
      <c r="F33" s="24">
        <f t="shared" si="3"/>
        <v>508722</v>
      </c>
      <c r="G33" s="32"/>
      <c r="H33" s="32"/>
      <c r="K33" s="7"/>
      <c r="L33" s="4" t="e">
        <f>L34</f>
        <v>#REF!</v>
      </c>
      <c r="M33" s="7"/>
    </row>
    <row r="34" spans="1:13" ht="15.75">
      <c r="A34" s="52" t="s">
        <v>56</v>
      </c>
      <c r="B34" s="39"/>
      <c r="C34" s="40"/>
      <c r="D34" s="24"/>
      <c r="E34" s="24">
        <f t="shared" si="3"/>
        <v>508722</v>
      </c>
      <c r="F34" s="24">
        <f t="shared" si="3"/>
        <v>508722</v>
      </c>
      <c r="G34" s="32"/>
      <c r="H34" s="32"/>
      <c r="K34" s="7"/>
      <c r="L34" s="4" t="e">
        <f>L35+L37</f>
        <v>#REF!</v>
      </c>
      <c r="M34" s="7"/>
    </row>
    <row r="35" spans="1:13" ht="31.5">
      <c r="A35" s="23" t="s">
        <v>11</v>
      </c>
      <c r="B35" s="39"/>
      <c r="C35" s="40"/>
      <c r="D35" s="24"/>
      <c r="E35" s="24">
        <f t="shared" si="3"/>
        <v>508722</v>
      </c>
      <c r="F35" s="24">
        <f t="shared" si="3"/>
        <v>508722</v>
      </c>
      <c r="G35" s="32"/>
      <c r="H35" s="32"/>
      <c r="K35" s="7"/>
      <c r="L35" s="5" t="e">
        <f>L36+#REF!+#REF!+#REF!+#REF!+#REF!+#REF!+#REF!+#REF!+#REF!</f>
        <v>#REF!</v>
      </c>
      <c r="M35" s="7"/>
    </row>
    <row r="36" spans="1:13" ht="47.25">
      <c r="A36" s="28" t="s">
        <v>57</v>
      </c>
      <c r="B36" s="39"/>
      <c r="C36" s="40"/>
      <c r="D36" s="26"/>
      <c r="E36" s="26">
        <f>SUM(E37:E38)</f>
        <v>508722</v>
      </c>
      <c r="F36" s="26">
        <f>SUM(F37:F38)</f>
        <v>508722</v>
      </c>
      <c r="G36" s="32"/>
      <c r="H36" s="32"/>
      <c r="K36" s="7"/>
      <c r="L36" s="7"/>
      <c r="M36" s="7"/>
    </row>
    <row r="37" spans="1:14" ht="31.5">
      <c r="A37" s="29" t="s">
        <v>58</v>
      </c>
      <c r="B37" s="20" t="s">
        <v>62</v>
      </c>
      <c r="C37" s="53" t="s">
        <v>59</v>
      </c>
      <c r="D37" s="30"/>
      <c r="E37" s="30">
        <v>306106.2</v>
      </c>
      <c r="F37" s="30">
        <f>SUM(D37:E37)</f>
        <v>306106.2</v>
      </c>
      <c r="G37" s="32"/>
      <c r="H37" s="32"/>
      <c r="K37" s="7"/>
      <c r="L37" s="7"/>
      <c r="M37" s="7"/>
      <c r="N37" s="30"/>
    </row>
    <row r="38" spans="1:13" ht="31.5">
      <c r="A38" s="29" t="s">
        <v>60</v>
      </c>
      <c r="B38" s="20" t="s">
        <v>62</v>
      </c>
      <c r="C38" s="53" t="s">
        <v>61</v>
      </c>
      <c r="D38" s="30"/>
      <c r="E38" s="30">
        <v>202615.8</v>
      </c>
      <c r="F38" s="30">
        <f>SUM(D38:E38)</f>
        <v>202615.8</v>
      </c>
      <c r="G38" s="32"/>
      <c r="H38" s="32"/>
      <c r="K38" s="7"/>
      <c r="L38" s="7"/>
      <c r="M38" s="7"/>
    </row>
    <row r="39" spans="1:8" ht="15.75">
      <c r="A39" s="21" t="s">
        <v>23</v>
      </c>
      <c r="B39" s="20"/>
      <c r="C39" s="20"/>
      <c r="D39" s="24">
        <f>D40</f>
        <v>86095.29999999999</v>
      </c>
      <c r="E39" s="44">
        <f>E40</f>
        <v>87800</v>
      </c>
      <c r="F39" s="44">
        <f>F40</f>
        <v>173895.3</v>
      </c>
      <c r="G39" s="24"/>
      <c r="H39" s="24"/>
    </row>
    <row r="40" spans="1:8" ht="15.75">
      <c r="A40" s="23" t="s">
        <v>24</v>
      </c>
      <c r="B40" s="27"/>
      <c r="C40" s="27"/>
      <c r="D40" s="24">
        <f>D41+D43</f>
        <v>86095.29999999999</v>
      </c>
      <c r="E40" s="24">
        <f>E41+E43</f>
        <v>87800</v>
      </c>
      <c r="F40" s="44">
        <f>D40+E40</f>
        <v>173895.3</v>
      </c>
      <c r="G40" s="24"/>
      <c r="H40" s="24"/>
    </row>
    <row r="41" spans="1:8" ht="47.25">
      <c r="A41" s="28" t="s">
        <v>41</v>
      </c>
      <c r="B41" s="27"/>
      <c r="C41" s="27"/>
      <c r="D41" s="26">
        <f>D42</f>
        <v>50070.1</v>
      </c>
      <c r="E41" s="26"/>
      <c r="F41" s="26">
        <f>F42</f>
        <v>50070.1</v>
      </c>
      <c r="G41" s="26"/>
      <c r="H41" s="26"/>
    </row>
    <row r="42" spans="1:8" ht="63">
      <c r="A42" s="29" t="s">
        <v>38</v>
      </c>
      <c r="B42" s="20" t="s">
        <v>25</v>
      </c>
      <c r="C42" s="20" t="s">
        <v>50</v>
      </c>
      <c r="D42" s="30">
        <v>50070.1</v>
      </c>
      <c r="E42" s="27"/>
      <c r="F42" s="30">
        <f>D42+E42</f>
        <v>50070.1</v>
      </c>
      <c r="G42" s="30"/>
      <c r="H42" s="30"/>
    </row>
    <row r="43" spans="1:8" ht="47.25">
      <c r="A43" s="28" t="s">
        <v>26</v>
      </c>
      <c r="B43" s="45"/>
      <c r="C43" s="45"/>
      <c r="D43" s="26">
        <f>D44</f>
        <v>36025.2</v>
      </c>
      <c r="E43" s="26">
        <f>E44</f>
        <v>87800</v>
      </c>
      <c r="F43" s="26">
        <f>F44</f>
        <v>123825.2</v>
      </c>
      <c r="G43" s="26"/>
      <c r="H43" s="46"/>
    </row>
    <row r="44" spans="1:8" ht="47.25">
      <c r="A44" s="29" t="s">
        <v>52</v>
      </c>
      <c r="B44" s="20" t="s">
        <v>13</v>
      </c>
      <c r="C44" s="20" t="s">
        <v>51</v>
      </c>
      <c r="D44" s="30">
        <v>36025.2</v>
      </c>
      <c r="E44" s="30">
        <v>87800</v>
      </c>
      <c r="F44" s="30">
        <f>D44+E44</f>
        <v>123825.2</v>
      </c>
      <c r="G44" s="30"/>
      <c r="H44" s="27"/>
    </row>
    <row r="45" spans="1:8" ht="4.5" customHeight="1">
      <c r="A45" s="47"/>
      <c r="B45" s="47"/>
      <c r="C45" s="47"/>
      <c r="D45" s="47"/>
      <c r="E45" s="47"/>
      <c r="F45" s="47"/>
      <c r="G45" s="48"/>
      <c r="H45" s="48"/>
    </row>
    <row r="46" spans="1:8" ht="15.75">
      <c r="A46" s="54" t="s">
        <v>64</v>
      </c>
      <c r="B46" s="54"/>
      <c r="C46" s="54"/>
      <c r="D46" s="54"/>
      <c r="E46" s="54"/>
      <c r="F46" s="54"/>
      <c r="G46" s="48"/>
      <c r="H46" s="48"/>
    </row>
    <row r="47" spans="1:8" ht="15.75">
      <c r="A47" s="54" t="s">
        <v>63</v>
      </c>
      <c r="B47" s="54"/>
      <c r="C47" s="54"/>
      <c r="D47" s="54"/>
      <c r="E47" s="54"/>
      <c r="F47" s="54"/>
      <c r="G47" s="49"/>
      <c r="H47" s="48"/>
    </row>
    <row r="101" ht="15.75">
      <c r="D101" s="22"/>
    </row>
    <row r="102" ht="15.75">
      <c r="D102" s="22"/>
    </row>
    <row r="103" ht="15.75">
      <c r="D103" s="22"/>
    </row>
    <row r="104" ht="15.75">
      <c r="D104" s="22"/>
    </row>
    <row r="105" spans="2:4" ht="15.75">
      <c r="B105" s="22"/>
      <c r="D105" s="22"/>
    </row>
  </sheetData>
  <sheetProtection/>
  <mergeCells count="20">
    <mergeCell ref="A47:F47"/>
    <mergeCell ref="E7:E8"/>
    <mergeCell ref="F7:F8"/>
    <mergeCell ref="A3:H3"/>
    <mergeCell ref="A1:H1"/>
    <mergeCell ref="G5:H5"/>
    <mergeCell ref="A5:A8"/>
    <mergeCell ref="D5:F5"/>
    <mergeCell ref="G6:H6"/>
    <mergeCell ref="B5:B8"/>
    <mergeCell ref="A46:F46"/>
    <mergeCell ref="C5:C8"/>
    <mergeCell ref="D7:D8"/>
    <mergeCell ref="D6:F6"/>
    <mergeCell ref="M8:M9"/>
    <mergeCell ref="K6:M6"/>
    <mergeCell ref="K8:K9"/>
    <mergeCell ref="L8:L9"/>
    <mergeCell ref="K7:L7"/>
    <mergeCell ref="I7:J7"/>
  </mergeCells>
  <printOptions horizontalCentered="1"/>
  <pageMargins left="0.5905511811023623" right="0.5905511811023623" top="0.984251968503937" bottom="0.5905511811023623" header="0.1968503937007874" footer="0.1968503937007874"/>
  <pageSetup fitToHeight="7" fitToWidth="1" horizontalDpi="600" verticalDpi="600" orientation="landscape" paperSize="9" scale="72" r:id="rId2"/>
  <headerFooter differentFirst="1" alignWithMargins="0">
    <oddHeader>&amp;R&amp;P</oddHeader>
    <oddFooter>&amp;L&amp;Z&amp;F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Васёва</dc:creator>
  <cp:keywords/>
  <dc:description/>
  <cp:lastModifiedBy>Лихачева Наталья</cp:lastModifiedBy>
  <cp:lastPrinted>2017-10-18T11:55:29Z</cp:lastPrinted>
  <dcterms:created xsi:type="dcterms:W3CDTF">2012-10-03T07:04:41Z</dcterms:created>
  <dcterms:modified xsi:type="dcterms:W3CDTF">2017-10-18T11:55:38Z</dcterms:modified>
  <cp:category/>
  <cp:version/>
  <cp:contentType/>
  <cp:contentStatus/>
</cp:coreProperties>
</file>