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88" windowWidth="12516" windowHeight="7056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<sst xmlns="http://schemas.openxmlformats.org/spreadsheetml/2006/main" count="69" uniqueCount="69">
  <si>
    <t>Код</t>
  </si>
  <si>
    <t>Наименование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</si>
  <si>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</si>
  <si>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</si>
  <si>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</si>
  <si>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</si>
  <si>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</si>
  <si>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</si>
  <si>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</si>
  <si>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</si>
  <si>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</si>
  <si>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</si>
  <si>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</si>
  <si>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</si>
  <si>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</si>
  <si>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000 01 03 00 00 00 0000 000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</si>
  <si>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</si>
  <si>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</si>
  <si>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</si>
  <si>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</si>
  <si>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</si>
  <si>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</si>
  <si>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</si>
  <si>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</si>
  <si>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</si>
  <si>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</si>
  <si>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</si>
  <si>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</si>
  <si>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</si>
  <si>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</si>
  <si>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</si>
  <si>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</si>
  <si>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</si>
  <si>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</si>
  <si>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</si>
  <si>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</si>
  <si>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000 01 06 05 02 02 0000 640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</si>
  <si>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</si>
  <si>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</si>
  <si>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</si>
  <si>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000 01 06 00 00 00 0000 000</t>
  </si>
  <si>
    <t>Сумма, тыс.руб.</t>
  </si>
  <si>
    <t>Иные источники внутреннего финансирования дефицитов бюджетов</t>
  </si>
  <si>
    <t>Итого источники финансирования дефицита областного бюджета Тверской области</t>
  </si>
  <si>
    <t>000 01 03 01 00 00 0000 800</t>
  </si>
  <si>
    <t>000 01 03 01 00 02 0000 810</t>
  </si>
  <si>
    <r>
      <t>Погашение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</si>
  <si>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</si>
  <si>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</si>
  <si>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</si>
  <si>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</si>
  <si>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</si>
  <si>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</si>
  <si>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</si>
  <si>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</si>
  <si>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</si>
  <si>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000 01 03 01 00 00 0000 700</t>
  </si>
  <si>
    <t>000 01 03 01 00 02 0000 710</t>
  </si>
  <si>
    <t>000 01 03 01 00 02 0001 710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</si>
  <si>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</si>
  <si>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000 01 03 01 00 02 0001 810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</si>
  <si>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</si>
  <si>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</si>
  <si>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</si>
  <si>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2017 год</t>
  </si>
  <si>
    <r>
      <t xml:space="preserve">Приложение 1 </t>
    </r>
    <r>
      <rPr>
        <sz val="12"/>
        <rFont val="Times New Roman"/>
        <family val="1"/>
      </rPr>
      <t xml:space="preserve">
к закону Тверской области 
«Об областном бюджете Тверской области на 2017 год
 и на плановый период 2018 и 2019 годов»</t>
    </r>
  </si>
  <si>
    <t>Источники финансирования дефицита  
областного бюджета Тверской области на 2017 год и на плановый период 2018 и 2019 годов</t>
  </si>
  <si>
    <t>2018 год</t>
  </si>
  <si>
    <t>2019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</si>
</sst>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2" fontId="1" fillId="33" borderId="10" xfId="60" applyNumberFormat="1" applyFont="1" applyFill="1" applyBorder="1" applyAlignment="1">
      <alignment horizontal="right" vertical="top" wrapText="1" indent="1"/>
    </xf>
    <xf numFmtId="172" fontId="2" fillId="33" borderId="10" xfId="60" applyNumberFormat="1" applyFont="1" applyFill="1" applyBorder="1" applyAlignment="1">
      <alignment horizontal="right" vertical="top" wrapText="1" inden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171" fontId="1" fillId="33" borderId="0" xfId="60" applyFont="1" applyFill="1" applyAlignment="1">
      <alignment/>
    </xf>
    <xf numFmtId="171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172" fontId="1" fillId="33" borderId="10" xfId="60" applyNumberFormat="1" applyFont="1" applyFill="1" applyBorder="1" applyAlignment="1">
      <alignment horizontal="right" vertical="top" wrapText="1"/>
    </xf>
    <xf numFmtId="172" fontId="1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vertical="center" wrapText="1"/>
    </xf>
    <xf numFmtId="173" fontId="4" fillId="33" borderId="0" xfId="0" applyNumberFormat="1" applyFont="1" applyFill="1" applyAlignment="1">
      <alignment horizontal="right" vertical="top" wrapText="1"/>
    </xf>
    <xf numFmtId="173" fontId="4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/>
    </xf>
    <xf numFmtId="173" fontId="1" fillId="33" borderId="0" xfId="0" applyNumberFormat="1" applyFont="1" applyFill="1" applyAlignment="1">
      <alignment horizontal="right" vertical="center" wrapText="1"/>
    </xf>
    <xf numFmtId="173" fontId="1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173" fontId="4" fillId="33" borderId="0" xfId="0" applyNumberFormat="1" applyFont="1" applyFill="1" applyAlignment="1">
      <alignment horizontal="right" vertical="center" wrapText="1"/>
    </xf>
    <xf numFmtId="3" fontId="4" fillId="33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 indent="1"/>
    </xf>
    <xf numFmtId="0" fontId="1" fillId="33" borderId="10" xfId="0" applyFont="1" applyFill="1" applyBorder="1" applyAlignment="1">
      <alignment horizontal="left" vertical="top" wrapText="1" indent="1"/>
    </xf>
    <xf numFmtId="0" fontId="2" fillId="33" borderId="0" xfId="0" applyFont="1" applyFill="1" applyAlignment="1">
      <alignment horizontal="right" vertical="top" wrapText="1"/>
    </xf>
    <xf numFmtId="0" fontId="2" fillId="33" borderId="11" xfId="0" applyFont="1" applyFill="1" applyBorder="1" applyAlignment="1">
      <alignment horizontal="left" vertical="top" wrapText="1" indent="1"/>
    </xf>
    <xf numFmtId="0" fontId="2" fillId="33" borderId="12" xfId="0" applyFont="1" applyFill="1" applyBorder="1" applyAlignment="1">
      <alignment horizontal="left" vertical="top" wrapText="1" inden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SheetLayoutView="100" zoomScalePageLayoutView="0" workbookViewId="0" topLeftCell="A31">
      <selection activeCell="E43" sqref="E43"/>
    </sheetView>
  </sheetViews>
  <sheetFormatPr defaultColWidth="9.125" defaultRowHeight="12.75"/>
  <cols>
    <col min="1" max="1" width="31.125" style="4" customWidth="1"/>
    <col min="2" max="2" width="42.50390625" style="3" customWidth="1"/>
    <col min="3" max="3" width="17.50390625" style="3" bestFit="1" customWidth="1"/>
    <col min="4" max="4" width="17.50390625" style="3" customWidth="1"/>
    <col min="5" max="5" width="17.50390625" style="3" bestFit="1" customWidth="1"/>
    <col min="6" max="7" width="17.875" style="3" bestFit="1" customWidth="1"/>
    <col min="8" max="8" width="19.00390625" style="3" customWidth="1"/>
    <col min="9" max="16384" width="9.125" style="3" customWidth="1"/>
  </cols>
  <sheetData>
    <row r="1" spans="1:5" ht="84" customHeight="1">
      <c r="A1" s="30" t="s">
        <v>65</v>
      </c>
      <c r="B1" s="30"/>
      <c r="C1" s="30"/>
      <c r="D1" s="30"/>
      <c r="E1" s="30"/>
    </row>
    <row r="2" spans="1:5" ht="70.5" customHeight="1">
      <c r="A2" s="35" t="s">
        <v>66</v>
      </c>
      <c r="B2" s="35"/>
      <c r="C2" s="35"/>
      <c r="D2" s="35"/>
      <c r="E2" s="35"/>
    </row>
    <row r="3" spans="1:5" s="4" customFormat="1" ht="31.5" customHeight="1">
      <c r="A3" s="33" t="s">
        <v>0</v>
      </c>
      <c r="B3" s="33" t="s">
        <v>1</v>
      </c>
      <c r="C3" s="36" t="s">
        <v>41</v>
      </c>
      <c r="D3" s="36"/>
      <c r="E3" s="36"/>
    </row>
    <row r="4" spans="1:5" s="4" customFormat="1" ht="15">
      <c r="A4" s="34"/>
      <c r="B4" s="34"/>
      <c r="C4" s="5" t="s">
        <v>64</v>
      </c>
      <c r="D4" s="27" t="s">
        <v>67</v>
      </c>
      <c r="E4" s="6" t="s">
        <v>68</v>
      </c>
    </row>
    <row r="5" spans="1:5" s="4" customFormat="1" ht="15">
      <c r="A5" s="5">
        <v>1</v>
      </c>
      <c r="B5" s="5">
        <v>2</v>
      </c>
      <c r="C5" s="5">
        <v>3</v>
      </c>
      <c r="D5" s="27">
        <v>4</v>
      </c>
      <c r="E5" s="6">
        <v>5</v>
      </c>
    </row>
    <row r="6" spans="1:8" ht="62.25">
      <c r="A6" s="7" t="s">
        <v>2</v>
      </c>
      <c r="B6" s="28" t="s">
        <v>3</v>
      </c>
      <c r="C6" s="2">
        <f aca="true" t="shared" si="0" ref="C6:E7">C7</f>
        <v>-1500000</v>
      </c>
      <c r="D6" s="2">
        <f t="shared" si="0"/>
        <v>-750000</v>
      </c>
      <c r="E6" s="2">
        <f t="shared" si="0"/>
        <v>0</v>
      </c>
      <c r="F6" s="8"/>
      <c r="G6" s="9"/>
      <c r="H6" s="9"/>
    </row>
    <row r="7" spans="1:6" ht="62.25">
      <c r="A7" s="10" t="s">
        <v>4</v>
      </c>
      <c r="B7" s="29" t="s">
        <v>5</v>
      </c>
      <c r="C7" s="1">
        <f t="shared" si="0"/>
        <v>-1500000</v>
      </c>
      <c r="D7" s="1">
        <f t="shared" si="0"/>
        <v>-750000</v>
      </c>
      <c r="E7" s="1">
        <f t="shared" si="0"/>
        <v>0</v>
      </c>
      <c r="F7" s="12"/>
    </row>
    <row r="8" spans="1:5" ht="62.25">
      <c r="A8" s="10" t="s">
        <v>6</v>
      </c>
      <c r="B8" s="29" t="s">
        <v>46</v>
      </c>
      <c r="C8" s="1">
        <v>-1500000</v>
      </c>
      <c r="D8" s="1">
        <v>-750000</v>
      </c>
      <c r="E8" s="1">
        <v>0</v>
      </c>
    </row>
    <row r="9" spans="1:5" ht="30.75">
      <c r="A9" s="7" t="s">
        <v>7</v>
      </c>
      <c r="B9" s="28" t="s">
        <v>8</v>
      </c>
      <c r="C9" s="2">
        <f>C10+C12</f>
        <v>7901985.699999999</v>
      </c>
      <c r="D9" s="2">
        <f>D10+D12</f>
        <v>3232866.8999999985</v>
      </c>
      <c r="E9" s="2">
        <f>E10+E12</f>
        <v>880902.1999999993</v>
      </c>
    </row>
    <row r="10" spans="1:5" ht="46.5">
      <c r="A10" s="10" t="s">
        <v>9</v>
      </c>
      <c r="B10" s="29" t="s">
        <v>10</v>
      </c>
      <c r="C10" s="1">
        <f>C11</f>
        <v>25811654.5</v>
      </c>
      <c r="D10" s="1">
        <f>SUM(D11)</f>
        <v>21644521.4</v>
      </c>
      <c r="E10" s="1">
        <f>SUM(E11)</f>
        <v>20593766.5</v>
      </c>
    </row>
    <row r="11" spans="1:5" ht="62.25">
      <c r="A11" s="10" t="s">
        <v>11</v>
      </c>
      <c r="B11" s="29" t="s">
        <v>47</v>
      </c>
      <c r="C11" s="1">
        <v>25811654.5</v>
      </c>
      <c r="D11" s="1">
        <v>21644521.4</v>
      </c>
      <c r="E11" s="1">
        <v>20593766.5</v>
      </c>
    </row>
    <row r="12" spans="1:5" ht="46.5">
      <c r="A12" s="10" t="s">
        <v>12</v>
      </c>
      <c r="B12" s="29" t="s">
        <v>13</v>
      </c>
      <c r="C12" s="1">
        <f>C13</f>
        <v>-17909668.8</v>
      </c>
      <c r="D12" s="1">
        <f>SUM(D13:D13)</f>
        <v>-18411654.5</v>
      </c>
      <c r="E12" s="1">
        <f>SUM(E13:E13)</f>
        <v>-19712864.3</v>
      </c>
    </row>
    <row r="13" spans="1:6" ht="62.25">
      <c r="A13" s="10" t="s">
        <v>14</v>
      </c>
      <c r="B13" s="29" t="s">
        <v>48</v>
      </c>
      <c r="C13" s="1">
        <v>-17909668.8</v>
      </c>
      <c r="D13" s="1">
        <v>-18411654.5</v>
      </c>
      <c r="E13" s="1">
        <v>-19712864.3</v>
      </c>
      <c r="F13" s="12"/>
    </row>
    <row r="14" spans="1:5" ht="46.5">
      <c r="A14" s="7" t="s">
        <v>15</v>
      </c>
      <c r="B14" s="28" t="s">
        <v>16</v>
      </c>
      <c r="C14" s="2">
        <f>C15+C18</f>
        <v>-5563372.199999999</v>
      </c>
      <c r="D14" s="2">
        <f>D15+D18</f>
        <v>-4439338.8</v>
      </c>
      <c r="E14" s="2">
        <f>E15+E18</f>
        <v>-4325047.2</v>
      </c>
    </row>
    <row r="15" spans="1:5" ht="62.25">
      <c r="A15" s="10" t="s">
        <v>56</v>
      </c>
      <c r="B15" s="29" t="s">
        <v>17</v>
      </c>
      <c r="C15" s="1">
        <f aca="true" t="shared" si="1" ref="C15:E16">C16</f>
        <v>3640000</v>
      </c>
      <c r="D15" s="11">
        <f t="shared" si="1"/>
        <v>3840000</v>
      </c>
      <c r="E15" s="11">
        <f t="shared" si="1"/>
        <v>3990000</v>
      </c>
    </row>
    <row r="16" spans="1:5" ht="78">
      <c r="A16" s="10" t="s">
        <v>57</v>
      </c>
      <c r="B16" s="29" t="s">
        <v>55</v>
      </c>
      <c r="C16" s="1">
        <f>C17</f>
        <v>3640000</v>
      </c>
      <c r="D16" s="11">
        <f t="shared" si="1"/>
        <v>3840000</v>
      </c>
      <c r="E16" s="11">
        <f t="shared" si="1"/>
        <v>3990000</v>
      </c>
    </row>
    <row r="17" spans="1:5" ht="62.25">
      <c r="A17" s="10" t="s">
        <v>58</v>
      </c>
      <c r="B17" s="29" t="s">
        <v>59</v>
      </c>
      <c r="C17" s="1">
        <v>3640000</v>
      </c>
      <c r="D17" s="11">
        <v>3840000</v>
      </c>
      <c r="E17" s="11">
        <v>3990000</v>
      </c>
    </row>
    <row r="18" spans="1:5" ht="78">
      <c r="A18" s="10" t="s">
        <v>44</v>
      </c>
      <c r="B18" s="29" t="s">
        <v>18</v>
      </c>
      <c r="C18" s="1">
        <f>C19</f>
        <v>-9203372.2</v>
      </c>
      <c r="D18" s="1">
        <f>D19</f>
        <v>-8279338.8</v>
      </c>
      <c r="E18" s="1">
        <f>E19</f>
        <v>-8315047.2</v>
      </c>
    </row>
    <row r="19" spans="1:5" ht="78">
      <c r="A19" s="10" t="s">
        <v>45</v>
      </c>
      <c r="B19" s="29" t="s">
        <v>49</v>
      </c>
      <c r="C19" s="1">
        <f>C20+C21</f>
        <v>-9203372.2</v>
      </c>
      <c r="D19" s="1">
        <f>+D20+D21</f>
        <v>-8279338.8</v>
      </c>
      <c r="E19" s="1">
        <f>+E20+E21</f>
        <v>-8315047.2</v>
      </c>
    </row>
    <row r="20" spans="1:5" ht="78">
      <c r="A20" s="10" t="s">
        <v>60</v>
      </c>
      <c r="B20" s="29" t="s">
        <v>61</v>
      </c>
      <c r="C20" s="1">
        <f>-C17</f>
        <v>-3640000</v>
      </c>
      <c r="D20" s="1">
        <f>-D17</f>
        <v>-3840000</v>
      </c>
      <c r="E20" s="1">
        <f>-E17</f>
        <v>-3990000</v>
      </c>
    </row>
    <row r="21" spans="1:5" ht="62.25">
      <c r="A21" s="10" t="s">
        <v>62</v>
      </c>
      <c r="B21" s="29" t="s">
        <v>63</v>
      </c>
      <c r="C21" s="1">
        <v>-5563372.2</v>
      </c>
      <c r="D21" s="1">
        <v>-4439338.8</v>
      </c>
      <c r="E21" s="1">
        <v>-4325047.2</v>
      </c>
    </row>
    <row r="22" spans="1:5" ht="30.75">
      <c r="A22" s="7" t="s">
        <v>19</v>
      </c>
      <c r="B22" s="28" t="s">
        <v>20</v>
      </c>
      <c r="C22" s="2">
        <f>C26+C23</f>
        <v>2994240.700000003</v>
      </c>
      <c r="D22" s="2">
        <f>D26+D23</f>
        <v>206.6000000089407</v>
      </c>
      <c r="E22" s="2">
        <f>E26+E23</f>
        <v>16600.89999999106</v>
      </c>
    </row>
    <row r="23" spans="1:5" ht="15">
      <c r="A23" s="10" t="s">
        <v>21</v>
      </c>
      <c r="B23" s="29" t="s">
        <v>22</v>
      </c>
      <c r="C23" s="1">
        <f aca="true" t="shared" si="2" ref="C23:E24">C24</f>
        <v>-77851990.39999999</v>
      </c>
      <c r="D23" s="1">
        <f t="shared" si="2"/>
        <v>-76229515.69999999</v>
      </c>
      <c r="E23" s="1">
        <f t="shared" si="2"/>
        <v>-77063627.7</v>
      </c>
    </row>
    <row r="24" spans="1:5" ht="30.75">
      <c r="A24" s="10" t="s">
        <v>23</v>
      </c>
      <c r="B24" s="29" t="s">
        <v>24</v>
      </c>
      <c r="C24" s="1">
        <f t="shared" si="2"/>
        <v>-77851990.39999999</v>
      </c>
      <c r="D24" s="1">
        <f t="shared" si="2"/>
        <v>-76229515.69999999</v>
      </c>
      <c r="E24" s="1">
        <f t="shared" si="2"/>
        <v>-77063627.7</v>
      </c>
    </row>
    <row r="25" spans="1:5" ht="46.5">
      <c r="A25" s="10" t="s">
        <v>25</v>
      </c>
      <c r="B25" s="29" t="s">
        <v>50</v>
      </c>
      <c r="C25" s="1">
        <f>-(48012901.3+C10+C15+C31)</f>
        <v>-77851990.39999999</v>
      </c>
      <c r="D25" s="1">
        <f>-(50374962.3+D10+D15+D31)</f>
        <v>-76229515.69999999</v>
      </c>
      <c r="E25" s="1">
        <f>-(52129832.3+E10+E15+E31)</f>
        <v>-77063627.7</v>
      </c>
    </row>
    <row r="26" spans="1:5" ht="15">
      <c r="A26" s="10" t="s">
        <v>26</v>
      </c>
      <c r="B26" s="29" t="s">
        <v>27</v>
      </c>
      <c r="C26" s="1">
        <f aca="true" t="shared" si="3" ref="C26:E27">C27</f>
        <v>80846231.1</v>
      </c>
      <c r="D26" s="1">
        <f t="shared" si="3"/>
        <v>76229722.3</v>
      </c>
      <c r="E26" s="1">
        <f t="shared" si="3"/>
        <v>77080228.6</v>
      </c>
    </row>
    <row r="27" spans="1:5" ht="30.75">
      <c r="A27" s="10" t="s">
        <v>28</v>
      </c>
      <c r="B27" s="29" t="s">
        <v>29</v>
      </c>
      <c r="C27" s="1">
        <f t="shared" si="3"/>
        <v>80846231.1</v>
      </c>
      <c r="D27" s="1">
        <f t="shared" si="3"/>
        <v>76229722.3</v>
      </c>
      <c r="E27" s="1">
        <f t="shared" si="3"/>
        <v>77080228.6</v>
      </c>
    </row>
    <row r="28" spans="1:5" ht="46.5">
      <c r="A28" s="10" t="s">
        <v>30</v>
      </c>
      <c r="B28" s="29" t="s">
        <v>51</v>
      </c>
      <c r="C28" s="1">
        <f>(51883190.1-(C7+C12+C18+C34))</f>
        <v>80846231.1</v>
      </c>
      <c r="D28" s="1">
        <f>(48433729-(D8+D13+D19+D35))</f>
        <v>76229722.3</v>
      </c>
      <c r="E28" s="1">
        <f>(48697317.1-(E8+E13+E19+E35))</f>
        <v>77080228.6</v>
      </c>
    </row>
    <row r="29" spans="1:5" ht="46.5">
      <c r="A29" s="7" t="s">
        <v>40</v>
      </c>
      <c r="B29" s="28" t="s">
        <v>42</v>
      </c>
      <c r="C29" s="2">
        <f>C30</f>
        <v>37434.59999999998</v>
      </c>
      <c r="D29" s="2">
        <f>D30</f>
        <v>15032</v>
      </c>
      <c r="E29" s="2">
        <f>+E30</f>
        <v>-4971.099999999977</v>
      </c>
    </row>
    <row r="30" spans="1:5" ht="46.5">
      <c r="A30" s="7" t="s">
        <v>31</v>
      </c>
      <c r="B30" s="28" t="s">
        <v>32</v>
      </c>
      <c r="C30" s="2">
        <f>C31+C34</f>
        <v>37434.59999999998</v>
      </c>
      <c r="D30" s="2">
        <f>D31+D34</f>
        <v>15032</v>
      </c>
      <c r="E30" s="2">
        <f>E31+E34</f>
        <v>-4971.099999999977</v>
      </c>
    </row>
    <row r="31" spans="1:5" ht="46.5">
      <c r="A31" s="10" t="s">
        <v>33</v>
      </c>
      <c r="B31" s="29" t="s">
        <v>34</v>
      </c>
      <c r="C31" s="1">
        <f>C32+C33</f>
        <v>387434.6</v>
      </c>
      <c r="D31" s="1">
        <f>D33+D32</f>
        <v>370032</v>
      </c>
      <c r="E31" s="1">
        <f>E33+E32</f>
        <v>350028.9</v>
      </c>
    </row>
    <row r="32" spans="1:5" ht="78">
      <c r="A32" s="10" t="s">
        <v>35</v>
      </c>
      <c r="B32" s="29" t="s">
        <v>52</v>
      </c>
      <c r="C32" s="1">
        <v>34.6</v>
      </c>
      <c r="D32" s="1">
        <v>32</v>
      </c>
      <c r="E32" s="1">
        <v>28.9</v>
      </c>
    </row>
    <row r="33" spans="1:5" s="13" customFormat="1" ht="93">
      <c r="A33" s="10" t="s">
        <v>36</v>
      </c>
      <c r="B33" s="29" t="s">
        <v>53</v>
      </c>
      <c r="C33" s="1">
        <v>387400</v>
      </c>
      <c r="D33" s="1">
        <v>370000</v>
      </c>
      <c r="E33" s="1">
        <v>350000</v>
      </c>
    </row>
    <row r="34" spans="1:5" ht="46.5">
      <c r="A34" s="10" t="s">
        <v>37</v>
      </c>
      <c r="B34" s="29" t="s">
        <v>38</v>
      </c>
      <c r="C34" s="1">
        <f>C35</f>
        <v>-350000</v>
      </c>
      <c r="D34" s="1">
        <f>D35</f>
        <v>-355000</v>
      </c>
      <c r="E34" s="1">
        <f>E35</f>
        <v>-355000</v>
      </c>
    </row>
    <row r="35" spans="1:5" ht="78">
      <c r="A35" s="10" t="s">
        <v>39</v>
      </c>
      <c r="B35" s="29" t="s">
        <v>54</v>
      </c>
      <c r="C35" s="1">
        <v>-350000</v>
      </c>
      <c r="D35" s="1">
        <v>-355000</v>
      </c>
      <c r="E35" s="1">
        <v>-355000</v>
      </c>
    </row>
    <row r="36" spans="1:5" ht="36.75" customHeight="1">
      <c r="A36" s="31" t="s">
        <v>43</v>
      </c>
      <c r="B36" s="32"/>
      <c r="C36" s="2">
        <f>C6+C9+C14+C22+C29</f>
        <v>3870288.800000003</v>
      </c>
      <c r="D36" s="2">
        <f>D6+D9+D14+D22+D29</f>
        <v>-1941233.2999999924</v>
      </c>
      <c r="E36" s="2">
        <f>E6+E9+E14+E22+E29</f>
        <v>-3432515.20000001</v>
      </c>
    </row>
    <row r="37" spans="1:5" s="18" customFormat="1" ht="15">
      <c r="A37" s="14"/>
      <c r="B37" s="15"/>
      <c r="C37" s="15"/>
      <c r="D37" s="16"/>
      <c r="E37" s="17"/>
    </row>
    <row r="38" spans="1:5" s="18" customFormat="1" ht="15">
      <c r="A38" s="14"/>
      <c r="B38" s="15"/>
      <c r="C38" s="15"/>
      <c r="D38" s="19"/>
      <c r="E38" s="20"/>
    </row>
    <row r="39" s="18" customFormat="1" ht="15">
      <c r="A39" s="14"/>
    </row>
    <row r="40" spans="1:5" s="18" customFormat="1" ht="15">
      <c r="A40" s="14"/>
      <c r="D40" s="21"/>
      <c r="E40" s="21"/>
    </row>
    <row r="41" spans="1:4" s="18" customFormat="1" ht="15">
      <c r="A41" s="22"/>
      <c r="B41" s="15"/>
      <c r="C41" s="15"/>
      <c r="D41" s="23"/>
    </row>
    <row r="42" spans="1:4" s="18" customFormat="1" ht="15">
      <c r="A42" s="22"/>
      <c r="B42" s="15"/>
      <c r="C42" s="15"/>
      <c r="D42" s="23"/>
    </row>
    <row r="43" spans="1:4" s="18" customFormat="1" ht="15">
      <c r="A43" s="14"/>
      <c r="B43" s="15"/>
      <c r="C43" s="15"/>
      <c r="D43" s="24"/>
    </row>
    <row r="44" spans="1:4" s="18" customFormat="1" ht="15">
      <c r="A44" s="14"/>
      <c r="B44" s="15"/>
      <c r="C44" s="15"/>
      <c r="D44" s="24"/>
    </row>
    <row r="45" s="26" customFormat="1" ht="15">
      <c r="A45" s="25"/>
    </row>
  </sheetData>
  <sheetProtection/>
  <mergeCells count="6">
    <mergeCell ref="A1:E1"/>
    <mergeCell ref="A36:B36"/>
    <mergeCell ref="A3:A4"/>
    <mergeCell ref="B3:B4"/>
    <mergeCell ref="A2:E2"/>
    <mergeCell ref="C3:E3"/>
  </mergeCells>
  <printOptions horizontalCentered="1"/>
  <pageMargins left="0.7874015748031497" right="0.5118110236220472" top="0.7480314960629921" bottom="0.5905511811023623" header="0.3937007874015748" footer="0.4330708661417323"/>
  <pageSetup fitToHeight="2" fitToWidth="1" horizontalDpi="600" verticalDpi="600" orientation="portrait" paperSize="9" scale="72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Gudylina</cp:lastModifiedBy>
  <cp:lastPrinted>2016-11-09T15:46:23Z</cp:lastPrinted>
  <dcterms:created xsi:type="dcterms:W3CDTF">2008-09-18T13:19:32Z</dcterms:created>
  <dcterms:modified xsi:type="dcterms:W3CDTF">2016-11-09T15:48:20Z</dcterms:modified>
  <cp:category/>
  <cp:version/>
  <cp:contentType/>
  <cp:contentStatus/>
</cp:coreProperties>
</file>