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630" activeTab="0"/>
  </bookViews>
  <sheets>
    <sheet name="Приложение 10" sheetId="1" r:id="rId1"/>
  </sheets>
  <definedNames>
    <definedName name="_xlnm.Print_Titles" localSheetId="0">'Приложение 10'!$7:$7</definedName>
    <definedName name="_xlnm.Print_Area" localSheetId="0">'Приложение 10'!$B$1:$L$172</definedName>
  </definedNames>
  <calcPr fullCalcOnLoad="1"/>
</workbook>
</file>

<file path=xl/sharedStrings.xml><?xml version="1.0" encoding="utf-8"?>
<sst xmlns="http://schemas.openxmlformats.org/spreadsheetml/2006/main" count="282" uniqueCount="238">
  <si>
    <r>
      <t xml:space="preserve">Государственная программа Тверской области «Развитие образования Тверской области» </t>
    </r>
    <r>
      <rPr>
        <b/>
        <i/>
        <sz val="10"/>
        <rFont val="Times New Roman"/>
        <family val="1"/>
      </rPr>
      <t>на 2013-2018 годы</t>
    </r>
  </si>
  <si>
    <t>Государственная программа Тверской области «Развитие строительного комплекса и жилищного строительства Тверской области»  на 2013-2018 годы</t>
  </si>
  <si>
    <r>
      <t xml:space="preserve">Государственная программа Тверской области «Жилищно-коммунальное хозяйство и энергетика Тверской области» </t>
    </r>
    <r>
      <rPr>
        <b/>
        <i/>
        <sz val="10"/>
        <rFont val="Times New Roman"/>
        <family val="1"/>
      </rPr>
      <t>на 2013-2018 годы</t>
    </r>
  </si>
  <si>
    <t xml:space="preserve">Министерство строительства Тверской области </t>
  </si>
  <si>
    <t xml:space="preserve">Министерство сельского хозяйства Тверской области </t>
  </si>
  <si>
    <t>Организация водоснабжения на селе</t>
  </si>
  <si>
    <t xml:space="preserve"> Развитие газификации в сельской местности (строительство газораспределительных сетей)</t>
  </si>
  <si>
    <t>Министерство топливно-энергетического комплекса и жилищно-коммунального хозяйства Тверской области</t>
  </si>
  <si>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</si>
  <si>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Годы строительства</t>
  </si>
  <si>
    <t>Мощность</t>
  </si>
  <si>
    <t>ВСЕГО</t>
  </si>
  <si>
    <t>в том числе:</t>
  </si>
  <si>
    <r>
      <t xml:space="preserve"> </t>
    </r>
    <r>
      <rPr>
        <b/>
        <sz val="11"/>
        <rFont val="Times New Roman"/>
        <family val="1"/>
      </rPr>
      <t>ОБРАЗОВАНИЕ</t>
    </r>
  </si>
  <si>
    <t xml:space="preserve"> ЖИЛИЩНО-КОММУНАЛЬНОЕ  ХОЗЯЙСТВО</t>
  </si>
  <si>
    <t>Коммунальное строительство</t>
  </si>
  <si>
    <t xml:space="preserve"> Создание благоприятных условий для развития малоэтажного (индивидуального) жилищного строительства</t>
  </si>
  <si>
    <t>ДОРОЖНОЕ ХОЗЯЙСТВО</t>
  </si>
  <si>
    <t>Газовое хозяйство</t>
  </si>
  <si>
    <t>Министерство транспорта Тверской области</t>
  </si>
  <si>
    <r>
      <t xml:space="preserve">Государственная программа Тверской области «Развитие транспортного комплекса и дорожного хозяйства Тверской области» </t>
    </r>
    <r>
      <rPr>
        <b/>
        <i/>
        <sz val="10"/>
        <rFont val="Times New Roman"/>
        <family val="1"/>
      </rPr>
      <t>на 2013-2018 годы</t>
    </r>
  </si>
  <si>
    <t>Строительство, реконструкция и проектирование автомобильных дорог местного значения</t>
  </si>
  <si>
    <t>г. Вышний Волочек (городской округ)</t>
  </si>
  <si>
    <t>Реконструкция Казанского пр-та (участок 
ул. Новоторжская-ж/д вокзал) в г. Вышний Волочек</t>
  </si>
  <si>
    <t>Бельский район</t>
  </si>
  <si>
    <t>г. Белый (городское поселение)</t>
  </si>
  <si>
    <t>Реконструкция ул. Октябрьская, ул. Ленина, 
ул. Красногвардейская в г. Белый</t>
  </si>
  <si>
    <t>Конаковский район</t>
  </si>
  <si>
    <t>г. Конаково (городское поселение)</t>
  </si>
  <si>
    <t>Реконструкция автомобильной дороги по улицам Промышленная и Пригородная в г. Конаково</t>
  </si>
  <si>
    <t>Лихославльский район</t>
  </si>
  <si>
    <t>г. Лихославль (городское поселение)</t>
  </si>
  <si>
    <t>Реконструкция улицы Первомайской и Привокзального переулка в г. Лихославль</t>
  </si>
  <si>
    <t>Нелидовский район</t>
  </si>
  <si>
    <t>г. Нелидово (городское поселение)</t>
  </si>
  <si>
    <t>Ржевский район</t>
  </si>
  <si>
    <t>2007-2014</t>
  </si>
  <si>
    <t>2012-2015</t>
  </si>
  <si>
    <t>2010-2014</t>
  </si>
  <si>
    <t>2012-2014</t>
  </si>
  <si>
    <t>2013-2014</t>
  </si>
  <si>
    <t>2,1 км</t>
  </si>
  <si>
    <t>1,39 км</t>
  </si>
  <si>
    <t>6,186 км</t>
  </si>
  <si>
    <t>1,915 км</t>
  </si>
  <si>
    <t>3,275 км</t>
  </si>
  <si>
    <t>0,711 км</t>
  </si>
  <si>
    <t>1,064 км</t>
  </si>
  <si>
    <t>Реконструкция улично-дорожной сети улиц Советская, Торопецкий тракт и ул. Невского (от ж/д переезда до границы н.п. Каменка) 
в г. Нелидово</t>
  </si>
  <si>
    <t>Строительство, реконструкция и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автодорог общего пользования</t>
  </si>
  <si>
    <t>Кашинский район</t>
  </si>
  <si>
    <t>Реконструкция автомобильной дороги местного значения Больница им. Калинина-д. Слободка в Верхнетроицком сельском поселении Кашинского района</t>
  </si>
  <si>
    <t>3,883 км</t>
  </si>
  <si>
    <t>Лимит областного бюджета</t>
  </si>
  <si>
    <t>Реконструкция участка дороги ул. Цветочная-Городская больница в ЗАТО «Озерный»</t>
  </si>
  <si>
    <t>ЗАТО  «Озёрный»</t>
  </si>
  <si>
    <t>Строительство автомобильной дороги общего пользования местного значения «Сытьково-Рудница» - Итомля Ржевского района</t>
  </si>
  <si>
    <t>Развитие системы газоснабжения населенных пунктов Тверской области</t>
  </si>
  <si>
    <t>Реконструкция автомобильной дороги местного значения пос. Крючково (объездная по южную сторону) в Лихославльском районе (ПИР)</t>
  </si>
  <si>
    <t>3,6 км</t>
  </si>
  <si>
    <t>ФИЗИЧЕСКАЯ КУЛЬТУРА И СПОРТ</t>
  </si>
  <si>
    <t>Государственная программа Тверской области   «Физическая культура и спорт Тверской области» на 2013-2018 годы</t>
  </si>
  <si>
    <t>Модернизация объектов теплоэнергетических комплексов муниципальных образований Тверской области</t>
  </si>
  <si>
    <t>Администрация городского округа город Торжок</t>
  </si>
  <si>
    <r>
      <t>2013-2014</t>
    </r>
    <r>
      <rPr>
        <sz val="12"/>
        <color indexed="8"/>
        <rFont val="Times New Roman"/>
        <family val="1"/>
      </rPr>
      <t xml:space="preserve">         </t>
    </r>
  </si>
  <si>
    <t>16,6 га</t>
  </si>
  <si>
    <t>Администрация Вышневолоцкого района</t>
  </si>
  <si>
    <t>Комплексная инженерная подготовка под жилищную застройку для семей, имеющих трех и более детей, расположенную по адресу: Тверская область, Вышневолоцкий район, Солнечное сельское поселение, пос. Солнечный, ул. Приозерная (ПИР)</t>
  </si>
  <si>
    <t>3,2 га</t>
  </si>
  <si>
    <t>Администрация Максатихинского района (в рамках осуществления полномочий администрации городского поселения поселок Максатиха)</t>
  </si>
  <si>
    <t>Комплексная инженерная подготовка площадки под жилищную застройку  на 32 жилых дома в п. Максатиха Тверской области (ПИР)</t>
  </si>
  <si>
    <t>4,2 га</t>
  </si>
  <si>
    <t>Администрация Ржевского района</t>
  </si>
  <si>
    <t>Обеспечение инженерной инфраструктурой земельных участков под жилищную застройку в д. Образцово Ржевского района Тверской области (ПИР)</t>
  </si>
  <si>
    <t>5,4 га</t>
  </si>
  <si>
    <t xml:space="preserve">Лимит областного бюджета  </t>
  </si>
  <si>
    <t>Всего</t>
  </si>
  <si>
    <t>Остатки средств федерального бюджета на счетах бюджето-получателей на 01.01.2014</t>
  </si>
  <si>
    <t>Администрация городского округа город Тверь</t>
  </si>
  <si>
    <t>110   мест</t>
  </si>
  <si>
    <t>Администрация Бологовского района</t>
  </si>
  <si>
    <t>Детский сад г. Бологое</t>
  </si>
  <si>
    <t xml:space="preserve">2007-2015         </t>
  </si>
  <si>
    <t>150 мест</t>
  </si>
  <si>
    <t>Администрация Торжокского района</t>
  </si>
  <si>
    <t>Реконструкция здания школы под детский сад в пос. Славный Торжокского района Тверской области</t>
  </si>
  <si>
    <t>60 мест</t>
  </si>
  <si>
    <t xml:space="preserve">Инженерная подготовка площадки под  жилую застройку в микрорайоне «Южный» в г. Торжок Тверской области  (ПИР)                                                                                                                                                                              </t>
  </si>
  <si>
    <t>Строительство, реконструкция муниципальных объектов дошкольного  образования</t>
  </si>
  <si>
    <t>Администрация Осташковского района</t>
  </si>
  <si>
    <t>Администрация Фировского района</t>
  </si>
  <si>
    <t>Администрация Верхнетроицкого сельского поселения Кашинского района</t>
  </si>
  <si>
    <t>Реконструкция водопровода в д.Верхняя Троица</t>
  </si>
  <si>
    <t>2,6325 км</t>
  </si>
  <si>
    <t>Администрация Городенского сельского поселения Конаковского района</t>
  </si>
  <si>
    <t>2010-2015</t>
  </si>
  <si>
    <t xml:space="preserve">Газоснабжение д. Турыгино, д. Заполок, д. Артемово, д. Стариково Городенского с/п, Конаковского района Тверской области </t>
  </si>
  <si>
    <t>Администрация Берновского сельского поселения Старицкого района</t>
  </si>
  <si>
    <t>11,3465 км</t>
  </si>
  <si>
    <t>2012 -2014</t>
  </si>
  <si>
    <t>Объекты по программе ООО "Межрегионгаз" "Газификация регионов Российской Федерации"</t>
  </si>
  <si>
    <t>Прочие объекты газификации</t>
  </si>
  <si>
    <t>Администрация Бежецкого  района</t>
  </si>
  <si>
    <t xml:space="preserve">Строительство разводящих газовых сетей в пос. Кирпичный Бежецкого района </t>
  </si>
  <si>
    <t>2011-2014</t>
  </si>
  <si>
    <t>32,5 км</t>
  </si>
  <si>
    <t>7,5314 км</t>
  </si>
  <si>
    <t>7,6505 км</t>
  </si>
  <si>
    <t>Администрация Калининского района</t>
  </si>
  <si>
    <t>110 мест</t>
  </si>
  <si>
    <t>Детский сад на 90 мест с котельной и очистными сооружениями в д. Грузины Торжокского района Тверской области (ПИР)</t>
  </si>
  <si>
    <t>90 мест</t>
  </si>
  <si>
    <t>Администрация Торопецкого района</t>
  </si>
  <si>
    <t>280 мест</t>
  </si>
  <si>
    <t>Администрация городского поселения город Торопец Торопецкого района</t>
  </si>
  <si>
    <t>Строительство инженерной и дорожной инфраструктуры земельных участков, предназначенных для бесплатного предоставления многодетным семьям в собственность, для индивидуального жилищного строительства в городе Торопце, Тверской области (ПИР)</t>
  </si>
  <si>
    <t>30 га</t>
  </si>
  <si>
    <t>в том числе</t>
  </si>
  <si>
    <t>2008-2015</t>
  </si>
  <si>
    <t>Строительство блочно - модульной котельной мощностью 12 МВт в пос. Великооктябрьский Фировского района Тверской области</t>
  </si>
  <si>
    <t>12 МВт</t>
  </si>
  <si>
    <t>Администрация Ботовского сельского поселения Осташковского района</t>
  </si>
  <si>
    <t>Администрация Андреапольского района</t>
  </si>
  <si>
    <t>2006-2014</t>
  </si>
  <si>
    <t>Газификация с. Медное Калининского района (ПИР)</t>
  </si>
  <si>
    <t>18,26 км</t>
  </si>
  <si>
    <t>2008-2014</t>
  </si>
  <si>
    <t>1,167 км</t>
  </si>
  <si>
    <t>Администрация Кимрского района</t>
  </si>
  <si>
    <t>Администрация Дмитровогорского сельского поселения Конаковского района</t>
  </si>
  <si>
    <t>1,856 км</t>
  </si>
  <si>
    <t>Газоснабжение жилых домов поселка Васильевский Мох Калининского района Тверской области</t>
  </si>
  <si>
    <t>10,234 км</t>
  </si>
  <si>
    <t>Администрация   Бурашевского сельского поселения Калининского района</t>
  </si>
  <si>
    <t>2,61 км</t>
  </si>
  <si>
    <t>Администрация городского поселения поселок Редкино  Конаковского района</t>
  </si>
  <si>
    <t>Администрация   Кулицкого сельского поселения Калининского района</t>
  </si>
  <si>
    <t>Газификация жилого фонда д.Чуприно, д.Дубково Кулицкого сельского поселения Калининского района</t>
  </si>
  <si>
    <t>1,712 км</t>
  </si>
  <si>
    <t>Администрация городского поселения город Зубцов Зубцовского района</t>
  </si>
  <si>
    <t>4,0 км</t>
  </si>
  <si>
    <t>Газоснабжение Заволжской части города Зубцов (ПИР)</t>
  </si>
  <si>
    <t>2,5 км</t>
  </si>
  <si>
    <t>Администрация Спировского района</t>
  </si>
  <si>
    <t>5,225 км</t>
  </si>
  <si>
    <t>Администрация Кашинского района</t>
  </si>
  <si>
    <t>Строительство наружного газопровода по ул.Апраксинская и Вонжинская наб. городского поселения - город Кашин (ПИР)</t>
  </si>
  <si>
    <t>1,005 км</t>
  </si>
  <si>
    <t>Администрация Западнодвинского района</t>
  </si>
  <si>
    <t>2014-2016</t>
  </si>
  <si>
    <r>
      <t>Администрация  городского округа</t>
    </r>
    <r>
      <rPr>
        <b/>
        <sz val="11"/>
        <rFont val="Times New Roman"/>
        <family val="1"/>
      </rPr>
      <t xml:space="preserve"> город Торжок</t>
    </r>
  </si>
  <si>
    <t>Газоснабжение д.Бирюлино Бурашевского сельского поселения Калининского района Тверской области</t>
  </si>
  <si>
    <t>2010- 2014</t>
  </si>
  <si>
    <t>Газификация ул.Садовая п.Редкино Конаковского района</t>
  </si>
  <si>
    <t>Газоснабжение населенных пунктов Устиновского и Неклюдовского сельских поселений Кимрского района</t>
  </si>
  <si>
    <t>17,9425 км</t>
  </si>
  <si>
    <t>Газоснабжение жилой застройки в с.Дмитрова Гора Конаковского района Тверской области</t>
  </si>
  <si>
    <t>2014 - 2015</t>
  </si>
  <si>
    <t>1819,93 кв.м</t>
  </si>
  <si>
    <t>7,9952 км</t>
  </si>
  <si>
    <t xml:space="preserve"> 11,25 км</t>
  </si>
  <si>
    <t>6,375 км</t>
  </si>
  <si>
    <t>2,774  км</t>
  </si>
  <si>
    <t>3,944 км</t>
  </si>
  <si>
    <t>7,8 га</t>
  </si>
  <si>
    <t>2,0 га</t>
  </si>
  <si>
    <t>Строительство здания детского сада на 280 мест по адресу: Тверская область, Торопецкий район, г. Торопец, ул. Советская, д. 127-Б (ПИР)</t>
  </si>
  <si>
    <t xml:space="preserve">Отводы и внутрипоселковые газовые сети, входящие в зону межпоселкового газопровода г.Осташков-ЗАТО «Солнечный»-д.Светлица-д.Святое  в следующих населенных пунктах: д.Покровское, д.Сорога, д.Погорелое, д.Залесье, д.Залучье, д.Пачково, д.Ляпино, д.Жар, д.Светлица, д.Лещины, д.Черный Дор, д.Святое Осташковского района </t>
  </si>
  <si>
    <t>Распределительный газопровод низкого давления по ул.Пустынь, ул.Соминка в г.Торжке Тверской области</t>
  </si>
  <si>
    <t>Газоснабжение микрорайона Персениново города Зубцов (ПИР)</t>
  </si>
  <si>
    <t>Администрация   городского поселения  поселок Васильевский Мох Калининского района</t>
  </si>
  <si>
    <t>Строительство, реконструкция муниципальных объектов физкультурно-спортивного назначения</t>
  </si>
  <si>
    <t>Строительство инженерной инфраструктуры  в   д.Ануфриево Западнодвинского района под жилищное строительство для многодетных семей (1 этап) (ПИР)</t>
  </si>
  <si>
    <t>Строительство здания детского сада на 110 мест по адресу: Тверская область, Калининский район, Щербининское сельское поселение, жд. ст. Чуприяновка, ул. 3-я Мира, д. 16 (ПИР)</t>
  </si>
  <si>
    <t>Газификация улиц Лермонтова, Северная, Лесная, Тихая, Заречная, Гоголя, Толстого, Горького, Некрасова, пер. Лермонтова, Толстого, Некрасова, Лесной поселка Спирово Спировского района Тверской области (ПИР)</t>
  </si>
  <si>
    <t>29,95 км</t>
  </si>
  <si>
    <t>Газопровод межпоселковый д.Филипиха – д.Княжиха, включая газификацию населенных пунктов д.Боркино, д.Икорниково, д.Филиппково, д.Михайлова Гора, д.Шишково-Дуброво, д.Константиново, д.Шишково, д.Каблуково, Свиноводческий комплекс, д.Викторово, д.Княжиха Бежецкого района Тверской области</t>
  </si>
  <si>
    <t>Внутрипоселковые  газовые сети, входящие в зону межпоселкового газопровода г.Осташков – д.Свапуще – д.Березовый Рядок Осташковского района в следующих населенных пунктах: д.Ботово, д.Конец, д.Заречье, д.Заборье, д.Неприе, д.Бараново, д.Гуща, д.Шиловка (ПИР)</t>
  </si>
  <si>
    <t>Внутрипоселковые  газовые сети, входящие в зону межпоселкового газопровода г. Осташков – д.Свапуще –д.Березовый Рядок Осташковского района в следующих населенных пунктах: д.Новые Ельцы, д.Заречье (район т/б «Сокол») (ПИР)</t>
  </si>
  <si>
    <t xml:space="preserve">Отводы и внутрипоселковые газовые сети, входящие в зону межпоселкового газопровода п. Пено - г.Андреаполь - д.Костюшино в следующих населенных пунктах: г.Андреаполь, д.Костюшино Андреапольского района. 2 очередь </t>
  </si>
  <si>
    <t xml:space="preserve">Газоснабжение д.Муравьево, д.Санталово сельского поселения  «Хорошево» Ржевского района Тверской области   </t>
  </si>
  <si>
    <t>Государственная программа Тверской области  «Комплексная программа по повышению энергетической эффективности региональной экономики и по сокращению энергетических издержек в бюджетном секторе Тверской области»  на 2013-2018 годы</t>
  </si>
  <si>
    <t>Средства федерального бюджета</t>
  </si>
  <si>
    <t>2007-2015</t>
  </si>
  <si>
    <t xml:space="preserve">Строительство здания детского сада на 110 мест по адресу: Тверская область, Калининский район, Щербининское сельское поселение, жд. ст. Чуприяновка, ул. 3-я Мира, д. 16 </t>
  </si>
  <si>
    <t>2013-2015</t>
  </si>
  <si>
    <t>Администрация Максатихинского района</t>
  </si>
  <si>
    <t>Спортивный центр с универсальным игровым залом в п. Максатиха, Тверской области</t>
  </si>
  <si>
    <t>1820 м2</t>
  </si>
  <si>
    <t>Администрация Терелесовского сельского поселения Вышневолоцкого района</t>
  </si>
  <si>
    <t>Газификация ул. Мира, ул. Кирова в пос. Осеченка Терелесовского сельского поселения Вышневолоцкого района Тверской области</t>
  </si>
  <si>
    <t>1,723 км</t>
  </si>
  <si>
    <t>Детский сад, г. Тверь</t>
  </si>
  <si>
    <t>Строительство здания детского сада на 110 мест по адресу: Тверская область, Калининский район, с. Тургиново, ул. Кирова, д. 22а (ПИР)</t>
  </si>
  <si>
    <t>Спортивный центр с универсальным игровым залом, г. Осташков</t>
  </si>
  <si>
    <t>Строительство внешних инженерных коммуникаций к объектам жилищной застройки в д. Дубровка Борисцевского сельского поселения Торжокского района Тверской области (ПИР)</t>
  </si>
  <si>
    <t>Администрация городского поселения поселка Новозавидовский Конаковского района</t>
  </si>
  <si>
    <t>Многофункциональный спортивный комплекс с залом 42х24 м в  пгт Новозавидовский Конаковского района Тверской области (ПИР)</t>
  </si>
  <si>
    <t xml:space="preserve">Газоснабжение жилых домов по ул.Молодежная, ул.Лесная, ул.Братская, ул.Первомайская, ул.Клубная, ул.Набережная, ул.Красная Нива  в д.Берново Берновского сельского поселения Старицкого района </t>
  </si>
  <si>
    <t>Министерство строительства Тверской области</t>
  </si>
  <si>
    <t>г.Тверь (городской округ)</t>
  </si>
  <si>
    <t>Автодорога по ул. Красина от ул. Тюленина до ул. Цветочная в г. Твери</t>
  </si>
  <si>
    <t>0,942 км</t>
  </si>
  <si>
    <t>Застройка микрорайона по улице Луначарского в г. Твери (транспортная инфраструктура)</t>
  </si>
  <si>
    <t>1,909 км</t>
  </si>
  <si>
    <t>Администрация Старицкого района</t>
  </si>
  <si>
    <t>Средняя школа  на 150 учащихся в д. Степурино Старицкого района с размещением дошкольной группы на 25 мест (ПИР)</t>
  </si>
  <si>
    <t>Распределительный газопровод по улицам 1-ая Набережная,    1-ая Заречная, Космонавтов, Озерная, Молодежная, Хрустальная, Рыбацкая в г. Кувшиново Тверской области</t>
  </si>
  <si>
    <t>1,786 км.</t>
  </si>
  <si>
    <t>Администрация Бурашевского сельского поселения Калининского района</t>
  </si>
  <si>
    <t>Газоснабжение жилого фонда с.Ильинское Калининского района Тверской области</t>
  </si>
  <si>
    <t>2010-2011</t>
  </si>
  <si>
    <t>2,76 км</t>
  </si>
  <si>
    <t>Администрация Кувшиновского района</t>
  </si>
  <si>
    <t>ПРОЧИЕ ОТРАСЛИ</t>
  </si>
  <si>
    <t>Берегоукрепление устьевого участка р. Дойбица с возможностью причаливания туристических судов</t>
  </si>
  <si>
    <t>2014-2018</t>
  </si>
  <si>
    <t>1974 м</t>
  </si>
  <si>
    <t xml:space="preserve"> Государственная программа Тверской области «Экономическое развитие и инновационная экономика Тверской области» на 2014 – 2019 годы</t>
  </si>
  <si>
    <t>Строительство, реконструкция муниципальных объектов общего образования</t>
  </si>
  <si>
    <t>Администрация Конаковского района</t>
  </si>
  <si>
    <r>
      <rPr>
        <vertAlign val="superscript"/>
        <sz val="11"/>
        <rFont val="Times New Roman"/>
        <family val="1"/>
      </rPr>
      <t>1</t>
    </r>
    <r>
      <rPr>
        <sz val="12"/>
        <rFont val="Times New Roman"/>
        <family val="1"/>
      </rPr>
      <t xml:space="preserve"> Объекты, не включенные в долгосрочные (федеральные) целевые программы</t>
    </r>
  </si>
  <si>
    <r>
      <rPr>
        <vertAlign val="superscript"/>
        <sz val="11"/>
        <rFont val="Times New Roman"/>
        <family val="1"/>
      </rPr>
      <t>2</t>
    </r>
    <r>
      <rPr>
        <sz val="12"/>
        <rFont val="Times New Roman"/>
        <family val="1"/>
      </rPr>
      <t xml:space="preserve"> ФЦП «Устойчивое развитие сельских территорий на 2014 -2017 годы и на период до 2020 года»</t>
    </r>
  </si>
  <si>
    <r>
      <rPr>
        <vertAlign val="superscript"/>
        <sz val="11"/>
        <rFont val="Times New Roman"/>
        <family val="1"/>
      </rPr>
      <t xml:space="preserve">3 </t>
    </r>
    <r>
      <rPr>
        <sz val="12"/>
        <rFont val="Times New Roman"/>
        <family val="1"/>
      </rPr>
      <t>ФЦП «Жилище» на 2011-2015 годы</t>
    </r>
  </si>
  <si>
    <r>
      <rPr>
        <vertAlign val="superscript"/>
        <sz val="11"/>
        <rFont val="Times New Roman"/>
        <family val="1"/>
      </rPr>
      <t>4</t>
    </r>
    <r>
      <rPr>
        <sz val="12"/>
        <rFont val="Times New Roman"/>
        <family val="1"/>
      </rPr>
      <t xml:space="preserve"> Погашение задолженности по предоставлению межбюджетных трансфертов по обязательствам 2011 года</t>
    </r>
  </si>
  <si>
    <t>Администрация Бологовского  района</t>
  </si>
  <si>
    <t>Межпоселковый газопровод к д.Угрево Бологовского района Тверской области (ПИР)</t>
  </si>
  <si>
    <t>2,2 км</t>
  </si>
  <si>
    <t>Внутрипоселковые газовые сети, входящие в зону межпоселкового газопровода г. Осташков – пос. Сиговка -  д. Жданово Осташковского района в следующих населенных пунктах: пос. Сиговка, д. Жданово Осташковского района</t>
  </si>
  <si>
    <t xml:space="preserve">11,037 км </t>
  </si>
  <si>
    <t>2009-2015</t>
  </si>
  <si>
    <t>Создание комплекса обеспечивающей инфраструктуры туристско-рекреационных кластеров</t>
  </si>
  <si>
    <t>Адресная инвестиционная программа Тверской области на 2014 год 
(в части объектов муниципальной собственности)</t>
  </si>
  <si>
    <t>Кассовое исполнение</t>
  </si>
  <si>
    <t>(тыс. руб.)</t>
  </si>
  <si>
    <t>Государственная программа Тверской области  «Сельское хозяйство Тверской области»  на 2013-2018 годы</t>
  </si>
  <si>
    <t>Государственная программа Тверской области  «Сельское хозяйство Тверской области» на 2013-2018 годы</t>
  </si>
  <si>
    <r>
      <t xml:space="preserve">Приложение 10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</si>
</sst>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#,##0.0_р_.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  <numFmt numFmtId="177" formatCode="_-* #,##0.00_р_._-;\-* #,##0.00_р_._-;_-* &quot;-&quot;?_р_._-;_-@_-"/>
    <numFmt numFmtId="178" formatCode="_-* #,##0_р_._-;\-* #,##0_р_._-;_-* &quot;-&quot;?_р_._-;_-@_-"/>
    <numFmt numFmtId="179" formatCode="#,##0.0_ ;\-#,##0.0\ "/>
  </numFmts>
  <fonts count="64">
    <font>
      <sz val="10"/>
      <name val="Arial Cyr"/>
      <family val="0"/>
    </font>
    <font>
      <b/>
      <i/>
      <sz val="11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i/>
      <sz val="13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 Cyr"/>
      <family val="1"/>
    </font>
    <font>
      <b/>
      <sz val="10"/>
      <name val="Helv"/>
      <family val="0"/>
    </font>
    <font>
      <sz val="11"/>
      <name val="Helv"/>
      <family val="0"/>
    </font>
    <font>
      <sz val="14"/>
      <name val="Times New Roman"/>
      <family val="1"/>
    </font>
    <font>
      <sz val="8"/>
      <name val="Arial Cyr"/>
      <family val="0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8"/>
      <color indexed="8"/>
      <name val="Times New Roman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54" applyNumberFormat="1" applyFont="1" applyFill="1" applyBorder="1" applyAlignment="1" applyProtection="1">
      <alignment horizontal="left" vertical="top" wrapText="1"/>
      <protection/>
    </xf>
    <xf numFmtId="0" fontId="4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54" applyNumberFormat="1" applyFont="1" applyFill="1" applyBorder="1" applyAlignment="1" applyProtection="1">
      <alignment horizontal="left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164" fontId="6" fillId="0" borderId="10" xfId="63" applyNumberFormat="1" applyFont="1" applyFill="1" applyBorder="1" applyAlignment="1" applyProtection="1">
      <alignment horizontal="right" vertical="center" wrapText="1" indent="1"/>
      <protection/>
    </xf>
    <xf numFmtId="0" fontId="8" fillId="0" borderId="10" xfId="54" applyNumberFormat="1" applyFont="1" applyFill="1" applyBorder="1" applyAlignment="1" applyProtection="1">
      <alignment horizontal="left" vertical="top" wrapText="1"/>
      <protection/>
    </xf>
    <xf numFmtId="0" fontId="9" fillId="0" borderId="10" xfId="54" applyNumberFormat="1" applyFont="1" applyFill="1" applyBorder="1" applyAlignment="1" applyProtection="1">
      <alignment horizontal="center" vertical="top" wrapText="1"/>
      <protection/>
    </xf>
    <xf numFmtId="164" fontId="1" fillId="0" borderId="10" xfId="63" applyNumberFormat="1" applyFont="1" applyFill="1" applyBorder="1" applyAlignment="1" applyProtection="1">
      <alignment horizontal="right" vertical="center" wrapText="1" inden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164" fontId="4" fillId="0" borderId="10" xfId="63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5" fillId="0" borderId="10" xfId="63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165" fontId="6" fillId="0" borderId="10" xfId="0" applyNumberFormat="1" applyFont="1" applyFill="1" applyBorder="1" applyAlignment="1">
      <alignment horizontal="right" vertical="center" wrapText="1" indent="1"/>
    </xf>
    <xf numFmtId="165" fontId="5" fillId="0" borderId="10" xfId="0" applyNumberFormat="1" applyFont="1" applyFill="1" applyBorder="1" applyAlignment="1">
      <alignment horizontal="right" vertical="center" wrapText="1" indent="1"/>
    </xf>
    <xf numFmtId="164" fontId="10" fillId="0" borderId="10" xfId="0" applyNumberFormat="1" applyFont="1" applyFill="1" applyBorder="1" applyAlignment="1">
      <alignment horizontal="right" vertical="center" wrapText="1" indent="1"/>
    </xf>
    <xf numFmtId="0" fontId="18" fillId="0" borderId="10" xfId="0" applyFont="1" applyFill="1" applyBorder="1" applyAlignment="1">
      <alignment horizontal="center" vertical="center" wrapText="1"/>
    </xf>
    <xf numFmtId="0" fontId="10" fillId="0" borderId="11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vertical="center" indent="1"/>
    </xf>
    <xf numFmtId="0" fontId="20" fillId="0" borderId="10" xfId="0" applyFont="1" applyFill="1" applyBorder="1" applyAlignment="1">
      <alignment/>
    </xf>
    <xf numFmtId="0" fontId="6" fillId="0" borderId="10" xfId="54" applyNumberFormat="1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>
      <alignment/>
    </xf>
    <xf numFmtId="0" fontId="5" fillId="0" borderId="10" xfId="54" applyNumberFormat="1" applyFont="1" applyFill="1" applyBorder="1" applyAlignment="1" applyProtection="1">
      <alignment vertical="center" wrapText="1"/>
      <protection/>
    </xf>
    <xf numFmtId="177" fontId="5" fillId="0" borderId="10" xfId="63" applyNumberFormat="1" applyFont="1" applyFill="1" applyBorder="1" applyAlignment="1" applyProtection="1">
      <alignment horizontal="right" vertical="center" wrapText="1" indent="1"/>
      <protection/>
    </xf>
    <xf numFmtId="0" fontId="1" fillId="0" borderId="11" xfId="54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/>
    </xf>
    <xf numFmtId="0" fontId="1" fillId="0" borderId="10" xfId="54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/>
    </xf>
    <xf numFmtId="164" fontId="4" fillId="0" borderId="12" xfId="63" applyNumberFormat="1" applyFont="1" applyFill="1" applyBorder="1" applyAlignment="1" applyProtection="1">
      <alignment horizontal="right" vertical="center" wrapText="1" indent="1"/>
      <protection/>
    </xf>
    <xf numFmtId="1" fontId="19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 applyProtection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1" fontId="19" fillId="0" borderId="0" xfId="0" applyNumberFormat="1" applyFont="1" applyFill="1" applyBorder="1" applyAlignment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NumberFormat="1" applyFont="1" applyFill="1" applyBorder="1" applyAlignment="1" applyProtection="1">
      <alignment horizontal="left" vertical="center" wrapText="1"/>
      <protection/>
    </xf>
    <xf numFmtId="170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1" fontId="10" fillId="0" borderId="10" xfId="0" applyNumberFormat="1" applyFont="1" applyFill="1" applyBorder="1" applyAlignment="1">
      <alignment horizontal="center" vertical="center" wrapText="1"/>
    </xf>
    <xf numFmtId="0" fontId="4" fillId="0" borderId="10" xfId="54" applyNumberFormat="1" applyFont="1" applyFill="1" applyBorder="1" applyAlignment="1" applyProtection="1">
      <alignment horizontal="left" vertical="top" wrapText="1" indent="1"/>
      <protection/>
    </xf>
    <xf numFmtId="0" fontId="5" fillId="0" borderId="10" xfId="0" applyFont="1" applyFill="1" applyBorder="1" applyAlignment="1">
      <alignment horizontal="center" vertical="center"/>
    </xf>
    <xf numFmtId="164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14" fillId="0" borderId="10" xfId="54" applyNumberFormat="1" applyFont="1" applyFill="1" applyBorder="1" applyAlignment="1" applyProtection="1">
      <alignment horizontal="left" vertical="center" wrapText="1"/>
      <protection/>
    </xf>
    <xf numFmtId="0" fontId="10" fillId="0" borderId="10" xfId="54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/>
    </xf>
    <xf numFmtId="164" fontId="5" fillId="0" borderId="10" xfId="63" applyNumberFormat="1" applyFont="1" applyFill="1" applyBorder="1" applyAlignment="1">
      <alignment horizontal="right" vertical="center" wrapText="1" indent="1"/>
    </xf>
    <xf numFmtId="0" fontId="5" fillId="0" borderId="13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NumberFormat="1" applyFont="1" applyFill="1" applyBorder="1" applyAlignment="1" applyProtection="1">
      <alignment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1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53" applyNumberFormat="1" applyFont="1" applyFill="1" applyBorder="1" applyAlignment="1">
      <alignment horizontal="center" vertical="center" wrapText="1"/>
      <protection/>
    </xf>
    <xf numFmtId="177" fontId="4" fillId="0" borderId="10" xfId="63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>
      <alignment/>
    </xf>
    <xf numFmtId="164" fontId="6" fillId="0" borderId="10" xfId="63" applyNumberFormat="1" applyFont="1" applyFill="1" applyBorder="1" applyAlignment="1">
      <alignment horizontal="right" vertical="center" wrapText="1" indent="1"/>
    </xf>
    <xf numFmtId="179" fontId="4" fillId="0" borderId="10" xfId="63" applyNumberFormat="1" applyFont="1" applyFill="1" applyBorder="1" applyAlignment="1" applyProtection="1">
      <alignment horizontal="right" vertical="center" wrapText="1" indent="1"/>
      <protection/>
    </xf>
    <xf numFmtId="179" fontId="5" fillId="0" borderId="10" xfId="63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Border="1" applyAlignment="1">
      <alignment horizontal="right"/>
    </xf>
    <xf numFmtId="165" fontId="63" fillId="0" borderId="10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>
      <alignment vertical="center" wrapText="1"/>
    </xf>
    <xf numFmtId="0" fontId="10" fillId="32" borderId="0" xfId="0" applyFont="1" applyFill="1" applyAlignment="1">
      <alignment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10" fillId="0" borderId="0" xfId="54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right" vertical="top" wrapText="1"/>
    </xf>
    <xf numFmtId="0" fontId="25" fillId="0" borderId="0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ИП 2005 года" xfId="53"/>
    <cellStyle name="Обычный_Прил.№4(2-е чтение)" xfId="54"/>
    <cellStyle name="Обычный_Прил.№4(2-е чтение)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153</xdr:row>
      <xdr:rowOff>0</xdr:rowOff>
    </xdr:from>
    <xdr:ext cx="19050" cy="304800"/>
    <xdr:sp>
      <xdr:nvSpPr>
        <xdr:cNvPr id="1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2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3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4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5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6" name="Text Box 6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153</xdr:row>
      <xdr:rowOff>0</xdr:rowOff>
    </xdr:from>
    <xdr:ext cx="19050" cy="304800"/>
    <xdr:sp>
      <xdr:nvSpPr>
        <xdr:cNvPr id="7" name="Text Box 97"/>
        <xdr:cNvSpPr txBox="1">
          <a:spLocks noChangeArrowheads="1"/>
        </xdr:cNvSpPr>
      </xdr:nvSpPr>
      <xdr:spPr>
        <a:xfrm>
          <a:off x="600075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153</xdr:row>
      <xdr:rowOff>0</xdr:rowOff>
    </xdr:from>
    <xdr:ext cx="19050" cy="304800"/>
    <xdr:sp>
      <xdr:nvSpPr>
        <xdr:cNvPr id="8" name="Text Box 97"/>
        <xdr:cNvSpPr txBox="1">
          <a:spLocks noChangeArrowheads="1"/>
        </xdr:cNvSpPr>
      </xdr:nvSpPr>
      <xdr:spPr>
        <a:xfrm>
          <a:off x="600075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153</xdr:row>
      <xdr:rowOff>0</xdr:rowOff>
    </xdr:from>
    <xdr:ext cx="19050" cy="304800"/>
    <xdr:sp>
      <xdr:nvSpPr>
        <xdr:cNvPr id="9" name="Text Box 97"/>
        <xdr:cNvSpPr txBox="1">
          <a:spLocks noChangeArrowheads="1"/>
        </xdr:cNvSpPr>
      </xdr:nvSpPr>
      <xdr:spPr>
        <a:xfrm>
          <a:off x="600075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153</xdr:row>
      <xdr:rowOff>0</xdr:rowOff>
    </xdr:from>
    <xdr:ext cx="19050" cy="304800"/>
    <xdr:sp>
      <xdr:nvSpPr>
        <xdr:cNvPr id="10" name="Text Box 97"/>
        <xdr:cNvSpPr txBox="1">
          <a:spLocks noChangeArrowheads="1"/>
        </xdr:cNvSpPr>
      </xdr:nvSpPr>
      <xdr:spPr>
        <a:xfrm>
          <a:off x="600075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153</xdr:row>
      <xdr:rowOff>0</xdr:rowOff>
    </xdr:from>
    <xdr:ext cx="19050" cy="304800"/>
    <xdr:sp>
      <xdr:nvSpPr>
        <xdr:cNvPr id="11" name="Text Box 97"/>
        <xdr:cNvSpPr txBox="1">
          <a:spLocks noChangeArrowheads="1"/>
        </xdr:cNvSpPr>
      </xdr:nvSpPr>
      <xdr:spPr>
        <a:xfrm>
          <a:off x="600075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153</xdr:row>
      <xdr:rowOff>0</xdr:rowOff>
    </xdr:from>
    <xdr:ext cx="19050" cy="304800"/>
    <xdr:sp>
      <xdr:nvSpPr>
        <xdr:cNvPr id="12" name="Text Box 6"/>
        <xdr:cNvSpPr txBox="1">
          <a:spLocks noChangeArrowheads="1"/>
        </xdr:cNvSpPr>
      </xdr:nvSpPr>
      <xdr:spPr>
        <a:xfrm>
          <a:off x="600075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3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4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5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6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7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8" name="Text Box 6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10</xdr:col>
      <xdr:colOff>1066800</xdr:colOff>
      <xdr:row>11</xdr:row>
      <xdr:rowOff>0</xdr:rowOff>
    </xdr:from>
    <xdr:ext cx="352425" cy="266700"/>
    <xdr:sp>
      <xdr:nvSpPr>
        <xdr:cNvPr id="19" name="Text Box 1210"/>
        <xdr:cNvSpPr txBox="1">
          <a:spLocks noChangeArrowheads="1"/>
        </xdr:cNvSpPr>
      </xdr:nvSpPr>
      <xdr:spPr>
        <a:xfrm>
          <a:off x="14497050" y="4352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371475" cy="295275"/>
    <xdr:sp>
      <xdr:nvSpPr>
        <xdr:cNvPr id="20" name="Text Box 1210"/>
        <xdr:cNvSpPr txBox="1">
          <a:spLocks noChangeArrowheads="1"/>
        </xdr:cNvSpPr>
      </xdr:nvSpPr>
      <xdr:spPr>
        <a:xfrm>
          <a:off x="15754350" y="5305425"/>
          <a:ext cx="371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12</xdr:col>
      <xdr:colOff>0</xdr:colOff>
      <xdr:row>18</xdr:row>
      <xdr:rowOff>38100</xdr:rowOff>
    </xdr:from>
    <xdr:ext cx="304800" cy="161925"/>
    <xdr:sp fLocksText="0">
      <xdr:nvSpPr>
        <xdr:cNvPr id="21" name="Text Box 1210"/>
        <xdr:cNvSpPr txBox="1">
          <a:spLocks noChangeArrowheads="1"/>
        </xdr:cNvSpPr>
      </xdr:nvSpPr>
      <xdr:spPr>
        <a:xfrm>
          <a:off x="15754350" y="6296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104775</xdr:rowOff>
    </xdr:from>
    <xdr:ext cx="304800" cy="238125"/>
    <xdr:sp fLocksText="0">
      <xdr:nvSpPr>
        <xdr:cNvPr id="22" name="Text Box 1210"/>
        <xdr:cNvSpPr txBox="1">
          <a:spLocks noChangeArrowheads="1"/>
        </xdr:cNvSpPr>
      </xdr:nvSpPr>
      <xdr:spPr>
        <a:xfrm>
          <a:off x="15754350" y="59817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3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4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5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6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7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8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9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30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31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32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33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34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35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36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37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38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39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40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41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42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43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44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45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46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47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48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49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50" name="Text Box 6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156</xdr:row>
      <xdr:rowOff>0</xdr:rowOff>
    </xdr:from>
    <xdr:ext cx="19050" cy="304800"/>
    <xdr:sp>
      <xdr:nvSpPr>
        <xdr:cNvPr id="51" name="Text Box 97"/>
        <xdr:cNvSpPr txBox="1">
          <a:spLocks noChangeArrowheads="1"/>
        </xdr:cNvSpPr>
      </xdr:nvSpPr>
      <xdr:spPr>
        <a:xfrm>
          <a:off x="600075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156</xdr:row>
      <xdr:rowOff>0</xdr:rowOff>
    </xdr:from>
    <xdr:ext cx="19050" cy="304800"/>
    <xdr:sp>
      <xdr:nvSpPr>
        <xdr:cNvPr id="52" name="Text Box 97"/>
        <xdr:cNvSpPr txBox="1">
          <a:spLocks noChangeArrowheads="1"/>
        </xdr:cNvSpPr>
      </xdr:nvSpPr>
      <xdr:spPr>
        <a:xfrm>
          <a:off x="600075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156</xdr:row>
      <xdr:rowOff>0</xdr:rowOff>
    </xdr:from>
    <xdr:ext cx="19050" cy="304800"/>
    <xdr:sp>
      <xdr:nvSpPr>
        <xdr:cNvPr id="53" name="Text Box 97"/>
        <xdr:cNvSpPr txBox="1">
          <a:spLocks noChangeArrowheads="1"/>
        </xdr:cNvSpPr>
      </xdr:nvSpPr>
      <xdr:spPr>
        <a:xfrm>
          <a:off x="600075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156</xdr:row>
      <xdr:rowOff>0</xdr:rowOff>
    </xdr:from>
    <xdr:ext cx="19050" cy="304800"/>
    <xdr:sp>
      <xdr:nvSpPr>
        <xdr:cNvPr id="54" name="Text Box 97"/>
        <xdr:cNvSpPr txBox="1">
          <a:spLocks noChangeArrowheads="1"/>
        </xdr:cNvSpPr>
      </xdr:nvSpPr>
      <xdr:spPr>
        <a:xfrm>
          <a:off x="600075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156</xdr:row>
      <xdr:rowOff>0</xdr:rowOff>
    </xdr:from>
    <xdr:ext cx="19050" cy="304800"/>
    <xdr:sp>
      <xdr:nvSpPr>
        <xdr:cNvPr id="55" name="Text Box 97"/>
        <xdr:cNvSpPr txBox="1">
          <a:spLocks noChangeArrowheads="1"/>
        </xdr:cNvSpPr>
      </xdr:nvSpPr>
      <xdr:spPr>
        <a:xfrm>
          <a:off x="600075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156</xdr:row>
      <xdr:rowOff>0</xdr:rowOff>
    </xdr:from>
    <xdr:ext cx="19050" cy="304800"/>
    <xdr:sp>
      <xdr:nvSpPr>
        <xdr:cNvPr id="56" name="Text Box 6"/>
        <xdr:cNvSpPr txBox="1">
          <a:spLocks noChangeArrowheads="1"/>
        </xdr:cNvSpPr>
      </xdr:nvSpPr>
      <xdr:spPr>
        <a:xfrm>
          <a:off x="600075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57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58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59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60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61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62" name="Text Box 6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295275</xdr:rowOff>
    </xdr:from>
    <xdr:ext cx="304800" cy="171450"/>
    <xdr:sp fLocksText="0">
      <xdr:nvSpPr>
        <xdr:cNvPr id="63" name="Text Box 1210"/>
        <xdr:cNvSpPr txBox="1">
          <a:spLocks noChangeArrowheads="1"/>
        </xdr:cNvSpPr>
      </xdr:nvSpPr>
      <xdr:spPr>
        <a:xfrm>
          <a:off x="15754350" y="71247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304800" cy="152400"/>
    <xdr:sp>
      <xdr:nvSpPr>
        <xdr:cNvPr id="64" name="Text Box 1210"/>
        <xdr:cNvSpPr txBox="1">
          <a:spLocks noChangeArrowheads="1"/>
        </xdr:cNvSpPr>
      </xdr:nvSpPr>
      <xdr:spPr>
        <a:xfrm>
          <a:off x="15754350" y="123539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10</xdr:col>
      <xdr:colOff>1066800</xdr:colOff>
      <xdr:row>18</xdr:row>
      <xdr:rowOff>38100</xdr:rowOff>
    </xdr:from>
    <xdr:ext cx="304800" cy="171450"/>
    <xdr:sp fLocksText="0">
      <xdr:nvSpPr>
        <xdr:cNvPr id="65" name="Text Box 1210"/>
        <xdr:cNvSpPr txBox="1">
          <a:spLocks noChangeArrowheads="1"/>
        </xdr:cNvSpPr>
      </xdr:nvSpPr>
      <xdr:spPr>
        <a:xfrm>
          <a:off x="14497050" y="62960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1066800</xdr:colOff>
      <xdr:row>19</xdr:row>
      <xdr:rowOff>57150</xdr:rowOff>
    </xdr:from>
    <xdr:ext cx="304800" cy="171450"/>
    <xdr:sp fLocksText="0">
      <xdr:nvSpPr>
        <xdr:cNvPr id="66" name="Text Box 1210"/>
        <xdr:cNvSpPr txBox="1">
          <a:spLocks noChangeArrowheads="1"/>
        </xdr:cNvSpPr>
      </xdr:nvSpPr>
      <xdr:spPr>
        <a:xfrm>
          <a:off x="14497050" y="68865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1066800</xdr:colOff>
      <xdr:row>25</xdr:row>
      <xdr:rowOff>57150</xdr:rowOff>
    </xdr:from>
    <xdr:ext cx="304800" cy="228600"/>
    <xdr:sp fLocksText="0">
      <xdr:nvSpPr>
        <xdr:cNvPr id="67" name="Text Box 1210"/>
        <xdr:cNvSpPr txBox="1">
          <a:spLocks noChangeArrowheads="1"/>
        </xdr:cNvSpPr>
      </xdr:nvSpPr>
      <xdr:spPr>
        <a:xfrm>
          <a:off x="14497050" y="99345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1066800</xdr:colOff>
      <xdr:row>27</xdr:row>
      <xdr:rowOff>38100</xdr:rowOff>
    </xdr:from>
    <xdr:ext cx="304800" cy="171450"/>
    <xdr:sp fLocksText="0">
      <xdr:nvSpPr>
        <xdr:cNvPr id="68" name="Text Box 1210"/>
        <xdr:cNvSpPr txBox="1">
          <a:spLocks noChangeArrowheads="1"/>
        </xdr:cNvSpPr>
      </xdr:nvSpPr>
      <xdr:spPr>
        <a:xfrm>
          <a:off x="14497050" y="106775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933450</xdr:colOff>
      <xdr:row>24</xdr:row>
      <xdr:rowOff>38100</xdr:rowOff>
    </xdr:from>
    <xdr:ext cx="180975" cy="123825"/>
    <xdr:sp>
      <xdr:nvSpPr>
        <xdr:cNvPr id="69" name="Text Box 1210"/>
        <xdr:cNvSpPr txBox="1">
          <a:spLocks noChangeArrowheads="1"/>
        </xdr:cNvSpPr>
      </xdr:nvSpPr>
      <xdr:spPr>
        <a:xfrm>
          <a:off x="13201650" y="95345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38100</xdr:rowOff>
    </xdr:from>
    <xdr:ext cx="180975" cy="104775"/>
    <xdr:sp fLocksText="0">
      <xdr:nvSpPr>
        <xdr:cNvPr id="70" name="Text Box 1210"/>
        <xdr:cNvSpPr txBox="1">
          <a:spLocks noChangeArrowheads="1"/>
        </xdr:cNvSpPr>
      </xdr:nvSpPr>
      <xdr:spPr>
        <a:xfrm>
          <a:off x="15754350" y="9534525"/>
          <a:ext cx="1809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990600</xdr:colOff>
      <xdr:row>100</xdr:row>
      <xdr:rowOff>0</xdr:rowOff>
    </xdr:from>
    <xdr:ext cx="180975" cy="161925"/>
    <xdr:sp fLocksText="0">
      <xdr:nvSpPr>
        <xdr:cNvPr id="71" name="Text Box 1210"/>
        <xdr:cNvSpPr txBox="1">
          <a:spLocks noChangeArrowheads="1"/>
        </xdr:cNvSpPr>
      </xdr:nvSpPr>
      <xdr:spPr>
        <a:xfrm>
          <a:off x="13258800" y="415480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28575</xdr:rowOff>
    </xdr:from>
    <xdr:ext cx="180975" cy="66675"/>
    <xdr:sp fLocksText="0">
      <xdr:nvSpPr>
        <xdr:cNvPr id="72" name="Text Box 1210"/>
        <xdr:cNvSpPr txBox="1">
          <a:spLocks noChangeArrowheads="1"/>
        </xdr:cNvSpPr>
      </xdr:nvSpPr>
      <xdr:spPr>
        <a:xfrm>
          <a:off x="15754350" y="8572500"/>
          <a:ext cx="1809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295275</xdr:rowOff>
    </xdr:from>
    <xdr:ext cx="304800" cy="171450"/>
    <xdr:sp fLocksText="0">
      <xdr:nvSpPr>
        <xdr:cNvPr id="73" name="Text Box 1210"/>
        <xdr:cNvSpPr txBox="1">
          <a:spLocks noChangeArrowheads="1"/>
        </xdr:cNvSpPr>
      </xdr:nvSpPr>
      <xdr:spPr>
        <a:xfrm>
          <a:off x="15754350" y="71247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304800" cy="266700"/>
    <xdr:sp>
      <xdr:nvSpPr>
        <xdr:cNvPr id="74" name="Text Box 1210"/>
        <xdr:cNvSpPr txBox="1">
          <a:spLocks noChangeArrowheads="1"/>
        </xdr:cNvSpPr>
      </xdr:nvSpPr>
      <xdr:spPr>
        <a:xfrm>
          <a:off x="15754350" y="43529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304800" cy="152400"/>
    <xdr:sp>
      <xdr:nvSpPr>
        <xdr:cNvPr id="75" name="Text Box 1210"/>
        <xdr:cNvSpPr txBox="1">
          <a:spLocks noChangeArrowheads="1"/>
        </xdr:cNvSpPr>
      </xdr:nvSpPr>
      <xdr:spPr>
        <a:xfrm>
          <a:off x="15754350" y="123539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10</xdr:col>
      <xdr:colOff>1009650</xdr:colOff>
      <xdr:row>166</xdr:row>
      <xdr:rowOff>0</xdr:rowOff>
    </xdr:from>
    <xdr:ext cx="180975" cy="161925"/>
    <xdr:sp fLocksText="0">
      <xdr:nvSpPr>
        <xdr:cNvPr id="76" name="Text Box 1210"/>
        <xdr:cNvSpPr txBox="1">
          <a:spLocks noChangeArrowheads="1"/>
        </xdr:cNvSpPr>
      </xdr:nvSpPr>
      <xdr:spPr>
        <a:xfrm>
          <a:off x="14439900" y="6773227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178</xdr:row>
      <xdr:rowOff>28575</xdr:rowOff>
    </xdr:from>
    <xdr:ext cx="180975" cy="161925"/>
    <xdr:sp fLocksText="0">
      <xdr:nvSpPr>
        <xdr:cNvPr id="77" name="Text Box 1210"/>
        <xdr:cNvSpPr txBox="1">
          <a:spLocks noChangeArrowheads="1"/>
        </xdr:cNvSpPr>
      </xdr:nvSpPr>
      <xdr:spPr>
        <a:xfrm>
          <a:off x="15754350" y="700754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78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79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80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81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82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83" name="Text Box 6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84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85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86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87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88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89" name="Text Box 6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90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91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92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93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94" name="Text Box 97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153</xdr:row>
      <xdr:rowOff>0</xdr:rowOff>
    </xdr:from>
    <xdr:ext cx="19050" cy="304800"/>
    <xdr:sp>
      <xdr:nvSpPr>
        <xdr:cNvPr id="95" name="Text Box 6"/>
        <xdr:cNvSpPr txBox="1">
          <a:spLocks noChangeArrowheads="1"/>
        </xdr:cNvSpPr>
      </xdr:nvSpPr>
      <xdr:spPr>
        <a:xfrm>
          <a:off x="157543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96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97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98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99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00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01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02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03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04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05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06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07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08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09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10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11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12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13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14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15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16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11</xdr:col>
      <xdr:colOff>1038225</xdr:colOff>
      <xdr:row>161</xdr:row>
      <xdr:rowOff>0</xdr:rowOff>
    </xdr:from>
    <xdr:ext cx="200025" cy="304800"/>
    <xdr:sp>
      <xdr:nvSpPr>
        <xdr:cNvPr id="117" name="Text Box 338"/>
        <xdr:cNvSpPr txBox="1">
          <a:spLocks noChangeArrowheads="1"/>
        </xdr:cNvSpPr>
      </xdr:nvSpPr>
      <xdr:spPr>
        <a:xfrm>
          <a:off x="1567815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276225</xdr:rowOff>
    </xdr:from>
    <xdr:ext cx="19050" cy="304800"/>
    <xdr:sp>
      <xdr:nvSpPr>
        <xdr:cNvPr id="118" name="Text Box 97"/>
        <xdr:cNvSpPr txBox="1">
          <a:spLocks noChangeArrowheads="1"/>
        </xdr:cNvSpPr>
      </xdr:nvSpPr>
      <xdr:spPr>
        <a:xfrm>
          <a:off x="15754350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276225</xdr:rowOff>
    </xdr:from>
    <xdr:ext cx="19050" cy="304800"/>
    <xdr:sp>
      <xdr:nvSpPr>
        <xdr:cNvPr id="119" name="Text Box 97"/>
        <xdr:cNvSpPr txBox="1">
          <a:spLocks noChangeArrowheads="1"/>
        </xdr:cNvSpPr>
      </xdr:nvSpPr>
      <xdr:spPr>
        <a:xfrm>
          <a:off x="15754350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276225</xdr:rowOff>
    </xdr:from>
    <xdr:ext cx="19050" cy="304800"/>
    <xdr:sp>
      <xdr:nvSpPr>
        <xdr:cNvPr id="120" name="Text Box 97"/>
        <xdr:cNvSpPr txBox="1">
          <a:spLocks noChangeArrowheads="1"/>
        </xdr:cNvSpPr>
      </xdr:nvSpPr>
      <xdr:spPr>
        <a:xfrm>
          <a:off x="15754350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276225</xdr:rowOff>
    </xdr:from>
    <xdr:ext cx="19050" cy="304800"/>
    <xdr:sp>
      <xdr:nvSpPr>
        <xdr:cNvPr id="121" name="Text Box 97"/>
        <xdr:cNvSpPr txBox="1">
          <a:spLocks noChangeArrowheads="1"/>
        </xdr:cNvSpPr>
      </xdr:nvSpPr>
      <xdr:spPr>
        <a:xfrm>
          <a:off x="15754350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276225</xdr:rowOff>
    </xdr:from>
    <xdr:ext cx="19050" cy="304800"/>
    <xdr:sp>
      <xdr:nvSpPr>
        <xdr:cNvPr id="122" name="Text Box 97"/>
        <xdr:cNvSpPr txBox="1">
          <a:spLocks noChangeArrowheads="1"/>
        </xdr:cNvSpPr>
      </xdr:nvSpPr>
      <xdr:spPr>
        <a:xfrm>
          <a:off x="15754350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276225</xdr:rowOff>
    </xdr:from>
    <xdr:ext cx="19050" cy="304800"/>
    <xdr:sp>
      <xdr:nvSpPr>
        <xdr:cNvPr id="123" name="Text Box 6"/>
        <xdr:cNvSpPr txBox="1">
          <a:spLocks noChangeArrowheads="1"/>
        </xdr:cNvSpPr>
      </xdr:nvSpPr>
      <xdr:spPr>
        <a:xfrm>
          <a:off x="15754350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156</xdr:row>
      <xdr:rowOff>0</xdr:rowOff>
    </xdr:from>
    <xdr:ext cx="19050" cy="304800"/>
    <xdr:sp>
      <xdr:nvSpPr>
        <xdr:cNvPr id="124" name="Text Box 97"/>
        <xdr:cNvSpPr txBox="1">
          <a:spLocks noChangeArrowheads="1"/>
        </xdr:cNvSpPr>
      </xdr:nvSpPr>
      <xdr:spPr>
        <a:xfrm>
          <a:off x="15754350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156</xdr:row>
      <xdr:rowOff>0</xdr:rowOff>
    </xdr:from>
    <xdr:ext cx="19050" cy="304800"/>
    <xdr:sp>
      <xdr:nvSpPr>
        <xdr:cNvPr id="125" name="Text Box 97"/>
        <xdr:cNvSpPr txBox="1">
          <a:spLocks noChangeArrowheads="1"/>
        </xdr:cNvSpPr>
      </xdr:nvSpPr>
      <xdr:spPr>
        <a:xfrm>
          <a:off x="15754350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156</xdr:row>
      <xdr:rowOff>0</xdr:rowOff>
    </xdr:from>
    <xdr:ext cx="19050" cy="304800"/>
    <xdr:sp>
      <xdr:nvSpPr>
        <xdr:cNvPr id="126" name="Text Box 97"/>
        <xdr:cNvSpPr txBox="1">
          <a:spLocks noChangeArrowheads="1"/>
        </xdr:cNvSpPr>
      </xdr:nvSpPr>
      <xdr:spPr>
        <a:xfrm>
          <a:off x="15754350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156</xdr:row>
      <xdr:rowOff>0</xdr:rowOff>
    </xdr:from>
    <xdr:ext cx="19050" cy="304800"/>
    <xdr:sp>
      <xdr:nvSpPr>
        <xdr:cNvPr id="127" name="Text Box 97"/>
        <xdr:cNvSpPr txBox="1">
          <a:spLocks noChangeArrowheads="1"/>
        </xdr:cNvSpPr>
      </xdr:nvSpPr>
      <xdr:spPr>
        <a:xfrm>
          <a:off x="15754350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156</xdr:row>
      <xdr:rowOff>0</xdr:rowOff>
    </xdr:from>
    <xdr:ext cx="19050" cy="304800"/>
    <xdr:sp>
      <xdr:nvSpPr>
        <xdr:cNvPr id="128" name="Text Box 97"/>
        <xdr:cNvSpPr txBox="1">
          <a:spLocks noChangeArrowheads="1"/>
        </xdr:cNvSpPr>
      </xdr:nvSpPr>
      <xdr:spPr>
        <a:xfrm>
          <a:off x="15754350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156</xdr:row>
      <xdr:rowOff>0</xdr:rowOff>
    </xdr:from>
    <xdr:ext cx="19050" cy="304800"/>
    <xdr:sp>
      <xdr:nvSpPr>
        <xdr:cNvPr id="129" name="Text Box 6"/>
        <xdr:cNvSpPr txBox="1">
          <a:spLocks noChangeArrowheads="1"/>
        </xdr:cNvSpPr>
      </xdr:nvSpPr>
      <xdr:spPr>
        <a:xfrm>
          <a:off x="15754350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276225</xdr:rowOff>
    </xdr:from>
    <xdr:ext cx="19050" cy="304800"/>
    <xdr:sp>
      <xdr:nvSpPr>
        <xdr:cNvPr id="130" name="Text Box 97"/>
        <xdr:cNvSpPr txBox="1">
          <a:spLocks noChangeArrowheads="1"/>
        </xdr:cNvSpPr>
      </xdr:nvSpPr>
      <xdr:spPr>
        <a:xfrm>
          <a:off x="15754350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276225</xdr:rowOff>
    </xdr:from>
    <xdr:ext cx="19050" cy="304800"/>
    <xdr:sp>
      <xdr:nvSpPr>
        <xdr:cNvPr id="131" name="Text Box 97"/>
        <xdr:cNvSpPr txBox="1">
          <a:spLocks noChangeArrowheads="1"/>
        </xdr:cNvSpPr>
      </xdr:nvSpPr>
      <xdr:spPr>
        <a:xfrm>
          <a:off x="15754350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276225</xdr:rowOff>
    </xdr:from>
    <xdr:ext cx="19050" cy="304800"/>
    <xdr:sp>
      <xdr:nvSpPr>
        <xdr:cNvPr id="132" name="Text Box 97"/>
        <xdr:cNvSpPr txBox="1">
          <a:spLocks noChangeArrowheads="1"/>
        </xdr:cNvSpPr>
      </xdr:nvSpPr>
      <xdr:spPr>
        <a:xfrm>
          <a:off x="15754350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276225</xdr:rowOff>
    </xdr:from>
    <xdr:ext cx="19050" cy="304800"/>
    <xdr:sp>
      <xdr:nvSpPr>
        <xdr:cNvPr id="133" name="Text Box 97"/>
        <xdr:cNvSpPr txBox="1">
          <a:spLocks noChangeArrowheads="1"/>
        </xdr:cNvSpPr>
      </xdr:nvSpPr>
      <xdr:spPr>
        <a:xfrm>
          <a:off x="15754350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276225</xdr:rowOff>
    </xdr:from>
    <xdr:ext cx="19050" cy="304800"/>
    <xdr:sp>
      <xdr:nvSpPr>
        <xdr:cNvPr id="134" name="Text Box 97"/>
        <xdr:cNvSpPr txBox="1">
          <a:spLocks noChangeArrowheads="1"/>
        </xdr:cNvSpPr>
      </xdr:nvSpPr>
      <xdr:spPr>
        <a:xfrm>
          <a:off x="15754350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276225</xdr:rowOff>
    </xdr:from>
    <xdr:ext cx="19050" cy="304800"/>
    <xdr:sp>
      <xdr:nvSpPr>
        <xdr:cNvPr id="135" name="Text Box 6"/>
        <xdr:cNvSpPr txBox="1">
          <a:spLocks noChangeArrowheads="1"/>
        </xdr:cNvSpPr>
      </xdr:nvSpPr>
      <xdr:spPr>
        <a:xfrm>
          <a:off x="15754350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0</xdr:colOff>
      <xdr:row>166</xdr:row>
      <xdr:rowOff>0</xdr:rowOff>
    </xdr:from>
    <xdr:ext cx="533400" cy="266700"/>
    <xdr:sp fLocksText="0">
      <xdr:nvSpPr>
        <xdr:cNvPr id="136" name="Text Box 1210"/>
        <xdr:cNvSpPr txBox="1">
          <a:spLocks noChangeArrowheads="1"/>
        </xdr:cNvSpPr>
      </xdr:nvSpPr>
      <xdr:spPr>
        <a:xfrm>
          <a:off x="15754350" y="6773227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37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38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39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40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41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42" name="Text Box 6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153</xdr:row>
      <xdr:rowOff>0</xdr:rowOff>
    </xdr:from>
    <xdr:ext cx="19050" cy="304800"/>
    <xdr:sp>
      <xdr:nvSpPr>
        <xdr:cNvPr id="143" name="Text Box 97"/>
        <xdr:cNvSpPr txBox="1">
          <a:spLocks noChangeArrowheads="1"/>
        </xdr:cNvSpPr>
      </xdr:nvSpPr>
      <xdr:spPr>
        <a:xfrm>
          <a:off x="600075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153</xdr:row>
      <xdr:rowOff>0</xdr:rowOff>
    </xdr:from>
    <xdr:ext cx="19050" cy="304800"/>
    <xdr:sp>
      <xdr:nvSpPr>
        <xdr:cNvPr id="144" name="Text Box 97"/>
        <xdr:cNvSpPr txBox="1">
          <a:spLocks noChangeArrowheads="1"/>
        </xdr:cNvSpPr>
      </xdr:nvSpPr>
      <xdr:spPr>
        <a:xfrm>
          <a:off x="600075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153</xdr:row>
      <xdr:rowOff>0</xdr:rowOff>
    </xdr:from>
    <xdr:ext cx="19050" cy="304800"/>
    <xdr:sp>
      <xdr:nvSpPr>
        <xdr:cNvPr id="145" name="Text Box 97"/>
        <xdr:cNvSpPr txBox="1">
          <a:spLocks noChangeArrowheads="1"/>
        </xdr:cNvSpPr>
      </xdr:nvSpPr>
      <xdr:spPr>
        <a:xfrm>
          <a:off x="600075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153</xdr:row>
      <xdr:rowOff>0</xdr:rowOff>
    </xdr:from>
    <xdr:ext cx="19050" cy="304800"/>
    <xdr:sp>
      <xdr:nvSpPr>
        <xdr:cNvPr id="146" name="Text Box 97"/>
        <xdr:cNvSpPr txBox="1">
          <a:spLocks noChangeArrowheads="1"/>
        </xdr:cNvSpPr>
      </xdr:nvSpPr>
      <xdr:spPr>
        <a:xfrm>
          <a:off x="600075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153</xdr:row>
      <xdr:rowOff>0</xdr:rowOff>
    </xdr:from>
    <xdr:ext cx="19050" cy="304800"/>
    <xdr:sp>
      <xdr:nvSpPr>
        <xdr:cNvPr id="147" name="Text Box 97"/>
        <xdr:cNvSpPr txBox="1">
          <a:spLocks noChangeArrowheads="1"/>
        </xdr:cNvSpPr>
      </xdr:nvSpPr>
      <xdr:spPr>
        <a:xfrm>
          <a:off x="600075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153</xdr:row>
      <xdr:rowOff>0</xdr:rowOff>
    </xdr:from>
    <xdr:ext cx="19050" cy="304800"/>
    <xdr:sp>
      <xdr:nvSpPr>
        <xdr:cNvPr id="148" name="Text Box 6"/>
        <xdr:cNvSpPr txBox="1">
          <a:spLocks noChangeArrowheads="1"/>
        </xdr:cNvSpPr>
      </xdr:nvSpPr>
      <xdr:spPr>
        <a:xfrm>
          <a:off x="600075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49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50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51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52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53" name="Text Box 97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590550</xdr:colOff>
      <xdr:row>153</xdr:row>
      <xdr:rowOff>0</xdr:rowOff>
    </xdr:from>
    <xdr:ext cx="19050" cy="304800"/>
    <xdr:sp>
      <xdr:nvSpPr>
        <xdr:cNvPr id="154" name="Text Box 6"/>
        <xdr:cNvSpPr txBox="1">
          <a:spLocks noChangeArrowheads="1"/>
        </xdr:cNvSpPr>
      </xdr:nvSpPr>
      <xdr:spPr>
        <a:xfrm>
          <a:off x="590550" y="62569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10</xdr:col>
      <xdr:colOff>1066800</xdr:colOff>
      <xdr:row>134</xdr:row>
      <xdr:rowOff>0</xdr:rowOff>
    </xdr:from>
    <xdr:ext cx="352425" cy="238125"/>
    <xdr:sp>
      <xdr:nvSpPr>
        <xdr:cNvPr id="155" name="Text Box 1210"/>
        <xdr:cNvSpPr txBox="1">
          <a:spLocks noChangeArrowheads="1"/>
        </xdr:cNvSpPr>
      </xdr:nvSpPr>
      <xdr:spPr>
        <a:xfrm>
          <a:off x="14497050" y="570833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56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57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58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59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60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61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62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63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64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65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66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67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68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69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70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71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72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73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74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75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76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77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178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179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180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181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182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183" name="Text Box 6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156</xdr:row>
      <xdr:rowOff>0</xdr:rowOff>
    </xdr:from>
    <xdr:ext cx="19050" cy="304800"/>
    <xdr:sp>
      <xdr:nvSpPr>
        <xdr:cNvPr id="184" name="Text Box 97"/>
        <xdr:cNvSpPr txBox="1">
          <a:spLocks noChangeArrowheads="1"/>
        </xdr:cNvSpPr>
      </xdr:nvSpPr>
      <xdr:spPr>
        <a:xfrm>
          <a:off x="600075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156</xdr:row>
      <xdr:rowOff>0</xdr:rowOff>
    </xdr:from>
    <xdr:ext cx="19050" cy="304800"/>
    <xdr:sp>
      <xdr:nvSpPr>
        <xdr:cNvPr id="185" name="Text Box 97"/>
        <xdr:cNvSpPr txBox="1">
          <a:spLocks noChangeArrowheads="1"/>
        </xdr:cNvSpPr>
      </xdr:nvSpPr>
      <xdr:spPr>
        <a:xfrm>
          <a:off x="600075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156</xdr:row>
      <xdr:rowOff>0</xdr:rowOff>
    </xdr:from>
    <xdr:ext cx="19050" cy="304800"/>
    <xdr:sp>
      <xdr:nvSpPr>
        <xdr:cNvPr id="186" name="Text Box 97"/>
        <xdr:cNvSpPr txBox="1">
          <a:spLocks noChangeArrowheads="1"/>
        </xdr:cNvSpPr>
      </xdr:nvSpPr>
      <xdr:spPr>
        <a:xfrm>
          <a:off x="600075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156</xdr:row>
      <xdr:rowOff>0</xdr:rowOff>
    </xdr:from>
    <xdr:ext cx="19050" cy="304800"/>
    <xdr:sp>
      <xdr:nvSpPr>
        <xdr:cNvPr id="187" name="Text Box 97"/>
        <xdr:cNvSpPr txBox="1">
          <a:spLocks noChangeArrowheads="1"/>
        </xdr:cNvSpPr>
      </xdr:nvSpPr>
      <xdr:spPr>
        <a:xfrm>
          <a:off x="600075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156</xdr:row>
      <xdr:rowOff>0</xdr:rowOff>
    </xdr:from>
    <xdr:ext cx="19050" cy="304800"/>
    <xdr:sp>
      <xdr:nvSpPr>
        <xdr:cNvPr id="188" name="Text Box 97"/>
        <xdr:cNvSpPr txBox="1">
          <a:spLocks noChangeArrowheads="1"/>
        </xdr:cNvSpPr>
      </xdr:nvSpPr>
      <xdr:spPr>
        <a:xfrm>
          <a:off x="600075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600075</xdr:colOff>
      <xdr:row>156</xdr:row>
      <xdr:rowOff>0</xdr:rowOff>
    </xdr:from>
    <xdr:ext cx="19050" cy="304800"/>
    <xdr:sp>
      <xdr:nvSpPr>
        <xdr:cNvPr id="189" name="Text Box 6"/>
        <xdr:cNvSpPr txBox="1">
          <a:spLocks noChangeArrowheads="1"/>
        </xdr:cNvSpPr>
      </xdr:nvSpPr>
      <xdr:spPr>
        <a:xfrm>
          <a:off x="600075" y="63712725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190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191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192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193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194" name="Text Box 97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581025</xdr:colOff>
      <xdr:row>155</xdr:row>
      <xdr:rowOff>276225</xdr:rowOff>
    </xdr:from>
    <xdr:ext cx="19050" cy="304800"/>
    <xdr:sp>
      <xdr:nvSpPr>
        <xdr:cNvPr id="195" name="Text Box 6"/>
        <xdr:cNvSpPr txBox="1">
          <a:spLocks noChangeArrowheads="1"/>
        </xdr:cNvSpPr>
      </xdr:nvSpPr>
      <xdr:spPr>
        <a:xfrm>
          <a:off x="581025" y="636079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10</xdr:col>
      <xdr:colOff>1028700</xdr:colOff>
      <xdr:row>134</xdr:row>
      <xdr:rowOff>0</xdr:rowOff>
    </xdr:from>
    <xdr:ext cx="180975" cy="171450"/>
    <xdr:sp fLocksText="0">
      <xdr:nvSpPr>
        <xdr:cNvPr id="196" name="Text Box 1210"/>
        <xdr:cNvSpPr txBox="1">
          <a:spLocks noChangeArrowheads="1"/>
        </xdr:cNvSpPr>
      </xdr:nvSpPr>
      <xdr:spPr>
        <a:xfrm>
          <a:off x="14458950" y="570833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990600</xdr:colOff>
      <xdr:row>134</xdr:row>
      <xdr:rowOff>0</xdr:rowOff>
    </xdr:from>
    <xdr:ext cx="180975" cy="161925"/>
    <xdr:sp fLocksText="0">
      <xdr:nvSpPr>
        <xdr:cNvPr id="197" name="Text Box 1210"/>
        <xdr:cNvSpPr txBox="1">
          <a:spLocks noChangeArrowheads="1"/>
        </xdr:cNvSpPr>
      </xdr:nvSpPr>
      <xdr:spPr>
        <a:xfrm>
          <a:off x="13258800" y="570833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98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199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00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01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02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03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04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05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06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07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08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09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10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11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12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13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14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15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16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17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18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200025" cy="304800"/>
    <xdr:sp>
      <xdr:nvSpPr>
        <xdr:cNvPr id="219" name="Text Box 338"/>
        <xdr:cNvSpPr txBox="1">
          <a:spLocks noChangeArrowheads="1"/>
        </xdr:cNvSpPr>
      </xdr:nvSpPr>
      <xdr:spPr>
        <a:xfrm>
          <a:off x="0" y="661892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28575</xdr:colOff>
      <xdr:row>11</xdr:row>
      <xdr:rowOff>0</xdr:rowOff>
    </xdr:from>
    <xdr:ext cx="257175" cy="266700"/>
    <xdr:sp>
      <xdr:nvSpPr>
        <xdr:cNvPr id="220" name="Text Box 1210"/>
        <xdr:cNvSpPr txBox="1">
          <a:spLocks noChangeArrowheads="1"/>
        </xdr:cNvSpPr>
      </xdr:nvSpPr>
      <xdr:spPr>
        <a:xfrm>
          <a:off x="6486525" y="435292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1085850</xdr:colOff>
      <xdr:row>11</xdr:row>
      <xdr:rowOff>0</xdr:rowOff>
    </xdr:from>
    <xdr:ext cx="323850" cy="266700"/>
    <xdr:sp>
      <xdr:nvSpPr>
        <xdr:cNvPr id="221" name="Text Box 1210"/>
        <xdr:cNvSpPr txBox="1">
          <a:spLocks noChangeArrowheads="1"/>
        </xdr:cNvSpPr>
      </xdr:nvSpPr>
      <xdr:spPr>
        <a:xfrm>
          <a:off x="12192000" y="4352925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9</xdr:col>
      <xdr:colOff>1076325</xdr:colOff>
      <xdr:row>11</xdr:row>
      <xdr:rowOff>0</xdr:rowOff>
    </xdr:from>
    <xdr:ext cx="314325" cy="266700"/>
    <xdr:sp>
      <xdr:nvSpPr>
        <xdr:cNvPr id="222" name="Text Box 1210"/>
        <xdr:cNvSpPr txBox="1">
          <a:spLocks noChangeArrowheads="1"/>
        </xdr:cNvSpPr>
      </xdr:nvSpPr>
      <xdr:spPr>
        <a:xfrm>
          <a:off x="13344525" y="4352925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10</xdr:col>
      <xdr:colOff>1066800</xdr:colOff>
      <xdr:row>11</xdr:row>
      <xdr:rowOff>0</xdr:rowOff>
    </xdr:from>
    <xdr:ext cx="352425" cy="266700"/>
    <xdr:sp>
      <xdr:nvSpPr>
        <xdr:cNvPr id="223" name="Text Box 1210"/>
        <xdr:cNvSpPr txBox="1">
          <a:spLocks noChangeArrowheads="1"/>
        </xdr:cNvSpPr>
      </xdr:nvSpPr>
      <xdr:spPr>
        <a:xfrm>
          <a:off x="14497050" y="43529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1085850</xdr:colOff>
      <xdr:row>11</xdr:row>
      <xdr:rowOff>0</xdr:rowOff>
    </xdr:from>
    <xdr:ext cx="333375" cy="266700"/>
    <xdr:sp>
      <xdr:nvSpPr>
        <xdr:cNvPr id="224" name="Text Box 1210"/>
        <xdr:cNvSpPr txBox="1">
          <a:spLocks noChangeArrowheads="1"/>
        </xdr:cNvSpPr>
      </xdr:nvSpPr>
      <xdr:spPr>
        <a:xfrm>
          <a:off x="9867900" y="435292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1047750</xdr:colOff>
      <xdr:row>14</xdr:row>
      <xdr:rowOff>0</xdr:rowOff>
    </xdr:from>
    <xdr:ext cx="219075" cy="180975"/>
    <xdr:sp>
      <xdr:nvSpPr>
        <xdr:cNvPr id="225" name="Text Box 1210"/>
        <xdr:cNvSpPr txBox="1">
          <a:spLocks noChangeArrowheads="1"/>
        </xdr:cNvSpPr>
      </xdr:nvSpPr>
      <xdr:spPr>
        <a:xfrm>
          <a:off x="9829800" y="54959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6</xdr:col>
      <xdr:colOff>1085850</xdr:colOff>
      <xdr:row>16</xdr:row>
      <xdr:rowOff>38100</xdr:rowOff>
    </xdr:from>
    <xdr:ext cx="104775" cy="123825"/>
    <xdr:sp>
      <xdr:nvSpPr>
        <xdr:cNvPr id="226" name="Text Box 1210"/>
        <xdr:cNvSpPr txBox="1">
          <a:spLocks noChangeArrowheads="1"/>
        </xdr:cNvSpPr>
      </xdr:nvSpPr>
      <xdr:spPr>
        <a:xfrm>
          <a:off x="9867900" y="59150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6</xdr:col>
      <xdr:colOff>1047750</xdr:colOff>
      <xdr:row>24</xdr:row>
      <xdr:rowOff>38100</xdr:rowOff>
    </xdr:from>
    <xdr:ext cx="228600" cy="85725"/>
    <xdr:sp>
      <xdr:nvSpPr>
        <xdr:cNvPr id="227" name="Text Box 1210"/>
        <xdr:cNvSpPr txBox="1">
          <a:spLocks noChangeArrowheads="1"/>
        </xdr:cNvSpPr>
      </xdr:nvSpPr>
      <xdr:spPr>
        <a:xfrm>
          <a:off x="9829800" y="9534525"/>
          <a:ext cx="228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6</xdr:col>
      <xdr:colOff>1066800</xdr:colOff>
      <xdr:row>18</xdr:row>
      <xdr:rowOff>38100</xdr:rowOff>
    </xdr:from>
    <xdr:ext cx="304800" cy="171450"/>
    <xdr:sp fLocksText="0">
      <xdr:nvSpPr>
        <xdr:cNvPr id="228" name="Text Box 1210"/>
        <xdr:cNvSpPr txBox="1">
          <a:spLocks noChangeArrowheads="1"/>
        </xdr:cNvSpPr>
      </xdr:nvSpPr>
      <xdr:spPr>
        <a:xfrm>
          <a:off x="9848850" y="62960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1066800</xdr:colOff>
      <xdr:row>19</xdr:row>
      <xdr:rowOff>57150</xdr:rowOff>
    </xdr:from>
    <xdr:ext cx="304800" cy="171450"/>
    <xdr:sp fLocksText="0">
      <xdr:nvSpPr>
        <xdr:cNvPr id="229" name="Text Box 1210"/>
        <xdr:cNvSpPr txBox="1">
          <a:spLocks noChangeArrowheads="1"/>
        </xdr:cNvSpPr>
      </xdr:nvSpPr>
      <xdr:spPr>
        <a:xfrm>
          <a:off x="9848850" y="68865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1066800</xdr:colOff>
      <xdr:row>25</xdr:row>
      <xdr:rowOff>57150</xdr:rowOff>
    </xdr:from>
    <xdr:ext cx="304800" cy="228600"/>
    <xdr:sp fLocksText="0">
      <xdr:nvSpPr>
        <xdr:cNvPr id="230" name="Text Box 1210"/>
        <xdr:cNvSpPr txBox="1">
          <a:spLocks noChangeArrowheads="1"/>
        </xdr:cNvSpPr>
      </xdr:nvSpPr>
      <xdr:spPr>
        <a:xfrm>
          <a:off x="9848850" y="99345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1066800</xdr:colOff>
      <xdr:row>27</xdr:row>
      <xdr:rowOff>38100</xdr:rowOff>
    </xdr:from>
    <xdr:ext cx="304800" cy="171450"/>
    <xdr:sp fLocksText="0">
      <xdr:nvSpPr>
        <xdr:cNvPr id="231" name="Text Box 1210"/>
        <xdr:cNvSpPr txBox="1">
          <a:spLocks noChangeArrowheads="1"/>
        </xdr:cNvSpPr>
      </xdr:nvSpPr>
      <xdr:spPr>
        <a:xfrm>
          <a:off x="9848850" y="106775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923925</xdr:colOff>
      <xdr:row>24</xdr:row>
      <xdr:rowOff>38100</xdr:rowOff>
    </xdr:from>
    <xdr:ext cx="171450" cy="123825"/>
    <xdr:sp>
      <xdr:nvSpPr>
        <xdr:cNvPr id="232" name="Text Box 1210"/>
        <xdr:cNvSpPr txBox="1">
          <a:spLocks noChangeArrowheads="1"/>
        </xdr:cNvSpPr>
      </xdr:nvSpPr>
      <xdr:spPr>
        <a:xfrm>
          <a:off x="8543925" y="953452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5</xdr:col>
      <xdr:colOff>1057275</xdr:colOff>
      <xdr:row>95</xdr:row>
      <xdr:rowOff>57150</xdr:rowOff>
    </xdr:from>
    <xdr:ext cx="257175" cy="152400"/>
    <xdr:sp>
      <xdr:nvSpPr>
        <xdr:cNvPr id="233" name="Text Box 1210"/>
        <xdr:cNvSpPr txBox="1">
          <a:spLocks noChangeArrowheads="1"/>
        </xdr:cNvSpPr>
      </xdr:nvSpPr>
      <xdr:spPr>
        <a:xfrm>
          <a:off x="8677275" y="38852475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</xdr:col>
      <xdr:colOff>1038225</xdr:colOff>
      <xdr:row>99</xdr:row>
      <xdr:rowOff>190500</xdr:rowOff>
    </xdr:from>
    <xdr:ext cx="247650" cy="161925"/>
    <xdr:sp>
      <xdr:nvSpPr>
        <xdr:cNvPr id="234" name="Text Box 1210"/>
        <xdr:cNvSpPr txBox="1">
          <a:spLocks noChangeArrowheads="1"/>
        </xdr:cNvSpPr>
      </xdr:nvSpPr>
      <xdr:spPr>
        <a:xfrm>
          <a:off x="8658225" y="40738425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</xdr:col>
      <xdr:colOff>990600</xdr:colOff>
      <xdr:row>100</xdr:row>
      <xdr:rowOff>0</xdr:rowOff>
    </xdr:from>
    <xdr:ext cx="180975" cy="161925"/>
    <xdr:sp fLocksText="0">
      <xdr:nvSpPr>
        <xdr:cNvPr id="235" name="Text Box 1210"/>
        <xdr:cNvSpPr txBox="1">
          <a:spLocks noChangeArrowheads="1"/>
        </xdr:cNvSpPr>
      </xdr:nvSpPr>
      <xdr:spPr>
        <a:xfrm>
          <a:off x="8610600" y="415480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952500</xdr:colOff>
      <xdr:row>126</xdr:row>
      <xdr:rowOff>342900</xdr:rowOff>
    </xdr:from>
    <xdr:ext cx="171450" cy="171450"/>
    <xdr:sp>
      <xdr:nvSpPr>
        <xdr:cNvPr id="236" name="Text Box 1210"/>
        <xdr:cNvSpPr txBox="1">
          <a:spLocks noChangeArrowheads="1"/>
        </xdr:cNvSpPr>
      </xdr:nvSpPr>
      <xdr:spPr>
        <a:xfrm>
          <a:off x="8572500" y="5477827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</xdr:col>
      <xdr:colOff>1000125</xdr:colOff>
      <xdr:row>22</xdr:row>
      <xdr:rowOff>38100</xdr:rowOff>
    </xdr:from>
    <xdr:ext cx="142875" cy="285750"/>
    <xdr:sp>
      <xdr:nvSpPr>
        <xdr:cNvPr id="237" name="Text Box 1210"/>
        <xdr:cNvSpPr txBox="1">
          <a:spLocks noChangeArrowheads="1"/>
        </xdr:cNvSpPr>
      </xdr:nvSpPr>
      <xdr:spPr>
        <a:xfrm>
          <a:off x="8620125" y="85820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6</xdr:col>
      <xdr:colOff>1009650</xdr:colOff>
      <xdr:row>166</xdr:row>
      <xdr:rowOff>0</xdr:rowOff>
    </xdr:from>
    <xdr:ext cx="180975" cy="171450"/>
    <xdr:sp fLocksText="0">
      <xdr:nvSpPr>
        <xdr:cNvPr id="238" name="Text Box 1210"/>
        <xdr:cNvSpPr txBox="1">
          <a:spLocks noChangeArrowheads="1"/>
        </xdr:cNvSpPr>
      </xdr:nvSpPr>
      <xdr:spPr>
        <a:xfrm>
          <a:off x="9791700" y="677322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1085850</xdr:colOff>
      <xdr:row>134</xdr:row>
      <xdr:rowOff>0</xdr:rowOff>
    </xdr:from>
    <xdr:ext cx="333375" cy="238125"/>
    <xdr:sp>
      <xdr:nvSpPr>
        <xdr:cNvPr id="239" name="Text Box 1210"/>
        <xdr:cNvSpPr txBox="1">
          <a:spLocks noChangeArrowheads="1"/>
        </xdr:cNvSpPr>
      </xdr:nvSpPr>
      <xdr:spPr>
        <a:xfrm>
          <a:off x="9867900" y="57083325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1028700</xdr:colOff>
      <xdr:row>134</xdr:row>
      <xdr:rowOff>0</xdr:rowOff>
    </xdr:from>
    <xdr:ext cx="190500" cy="171450"/>
    <xdr:sp fLocksText="0">
      <xdr:nvSpPr>
        <xdr:cNvPr id="240" name="Text Box 1210"/>
        <xdr:cNvSpPr txBox="1">
          <a:spLocks noChangeArrowheads="1"/>
        </xdr:cNvSpPr>
      </xdr:nvSpPr>
      <xdr:spPr>
        <a:xfrm>
          <a:off x="9810750" y="570833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127</xdr:row>
      <xdr:rowOff>190500</xdr:rowOff>
    </xdr:from>
    <xdr:ext cx="1114425" cy="847725"/>
    <xdr:sp fLocksText="0">
      <xdr:nvSpPr>
        <xdr:cNvPr id="241" name="Text Box 1210"/>
        <xdr:cNvSpPr txBox="1">
          <a:spLocks noChangeArrowheads="1"/>
        </xdr:cNvSpPr>
      </xdr:nvSpPr>
      <xdr:spPr>
        <a:xfrm>
          <a:off x="8039100" y="54987825"/>
          <a:ext cx="11144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990600</xdr:colOff>
      <xdr:row>134</xdr:row>
      <xdr:rowOff>0</xdr:rowOff>
    </xdr:from>
    <xdr:ext cx="180975" cy="161925"/>
    <xdr:sp fLocksText="0">
      <xdr:nvSpPr>
        <xdr:cNvPr id="242" name="Text Box 1210"/>
        <xdr:cNvSpPr txBox="1">
          <a:spLocks noChangeArrowheads="1"/>
        </xdr:cNvSpPr>
      </xdr:nvSpPr>
      <xdr:spPr>
        <a:xfrm>
          <a:off x="8610600" y="570833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1047750</xdr:colOff>
      <xdr:row>164</xdr:row>
      <xdr:rowOff>28575</xdr:rowOff>
    </xdr:from>
    <xdr:ext cx="228600" cy="171450"/>
    <xdr:sp>
      <xdr:nvSpPr>
        <xdr:cNvPr id="243" name="Text Box 1210"/>
        <xdr:cNvSpPr txBox="1">
          <a:spLocks noChangeArrowheads="1"/>
        </xdr:cNvSpPr>
      </xdr:nvSpPr>
      <xdr:spPr>
        <a:xfrm>
          <a:off x="9829800" y="669988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6</xdr:col>
      <xdr:colOff>1047750</xdr:colOff>
      <xdr:row>165</xdr:row>
      <xdr:rowOff>19050</xdr:rowOff>
    </xdr:from>
    <xdr:ext cx="228600" cy="161925"/>
    <xdr:sp>
      <xdr:nvSpPr>
        <xdr:cNvPr id="244" name="Text Box 1210"/>
        <xdr:cNvSpPr txBox="1">
          <a:spLocks noChangeArrowheads="1"/>
        </xdr:cNvSpPr>
      </xdr:nvSpPr>
      <xdr:spPr>
        <a:xfrm>
          <a:off x="9829800" y="6737032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</xdr:col>
      <xdr:colOff>1085850</xdr:colOff>
      <xdr:row>11</xdr:row>
      <xdr:rowOff>0</xdr:rowOff>
    </xdr:from>
    <xdr:ext cx="295275" cy="266700"/>
    <xdr:sp>
      <xdr:nvSpPr>
        <xdr:cNvPr id="245" name="Text Box 1210"/>
        <xdr:cNvSpPr txBox="1">
          <a:spLocks noChangeArrowheads="1"/>
        </xdr:cNvSpPr>
      </xdr:nvSpPr>
      <xdr:spPr>
        <a:xfrm>
          <a:off x="7543800" y="43529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5</xdr:col>
      <xdr:colOff>847725</xdr:colOff>
      <xdr:row>11</xdr:row>
      <xdr:rowOff>9525</xdr:rowOff>
    </xdr:from>
    <xdr:ext cx="333375" cy="238125"/>
    <xdr:sp>
      <xdr:nvSpPr>
        <xdr:cNvPr id="246" name="Text Box 1210"/>
        <xdr:cNvSpPr txBox="1">
          <a:spLocks noChangeArrowheads="1"/>
        </xdr:cNvSpPr>
      </xdr:nvSpPr>
      <xdr:spPr>
        <a:xfrm>
          <a:off x="8467725" y="436245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1085850</xdr:colOff>
      <xdr:row>11</xdr:row>
      <xdr:rowOff>0</xdr:rowOff>
    </xdr:from>
    <xdr:ext cx="333375" cy="266700"/>
    <xdr:sp>
      <xdr:nvSpPr>
        <xdr:cNvPr id="247" name="Text Box 1210"/>
        <xdr:cNvSpPr txBox="1">
          <a:spLocks noChangeArrowheads="1"/>
        </xdr:cNvSpPr>
      </xdr:nvSpPr>
      <xdr:spPr>
        <a:xfrm>
          <a:off x="9867900" y="435292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1009650</xdr:colOff>
      <xdr:row>93</xdr:row>
      <xdr:rowOff>0</xdr:rowOff>
    </xdr:from>
    <xdr:ext cx="209550" cy="180975"/>
    <xdr:sp>
      <xdr:nvSpPr>
        <xdr:cNvPr id="248" name="Text Box 1210"/>
        <xdr:cNvSpPr txBox="1">
          <a:spLocks noChangeArrowheads="1"/>
        </xdr:cNvSpPr>
      </xdr:nvSpPr>
      <xdr:spPr>
        <a:xfrm>
          <a:off x="7467600" y="380333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</xdr:col>
      <xdr:colOff>971550</xdr:colOff>
      <xdr:row>19</xdr:row>
      <xdr:rowOff>47625</xdr:rowOff>
    </xdr:from>
    <xdr:ext cx="152400" cy="276225"/>
    <xdr:sp>
      <xdr:nvSpPr>
        <xdr:cNvPr id="249" name="Text Box 1210"/>
        <xdr:cNvSpPr txBox="1">
          <a:spLocks noChangeArrowheads="1"/>
        </xdr:cNvSpPr>
      </xdr:nvSpPr>
      <xdr:spPr>
        <a:xfrm>
          <a:off x="8591550" y="6877050"/>
          <a:ext cx="152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tabSelected="1" zoomScaleSheetLayoutView="80" workbookViewId="0" topLeftCell="B1">
      <selection activeCell="K26" sqref="K26"/>
    </sheetView>
  </sheetViews>
  <sheetFormatPr defaultColWidth="9.00390625" defaultRowHeight="12.75"/>
  <cols>
    <col min="1" max="1" width="0" style="25" hidden="1" customWidth="1"/>
    <col min="2" max="2" width="55.375" style="25" customWidth="1"/>
    <col min="3" max="3" width="15.375" style="25" customWidth="1"/>
    <col min="4" max="4" width="14.00390625" style="25" customWidth="1"/>
    <col min="5" max="6" width="15.25390625" style="25" customWidth="1"/>
    <col min="7" max="7" width="15.875" style="25" customWidth="1"/>
    <col min="8" max="8" width="14.625" style="25" customWidth="1"/>
    <col min="9" max="10" width="15.25390625" style="25" customWidth="1"/>
    <col min="11" max="11" width="15.875" style="25" customWidth="1"/>
    <col min="12" max="12" width="14.625" style="25" customWidth="1"/>
    <col min="13" max="16384" width="9.125" style="25" customWidth="1"/>
  </cols>
  <sheetData>
    <row r="1" spans="1:12" s="71" customFormat="1" ht="57.75" customHeight="1">
      <c r="A1" s="76" t="s">
        <v>237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36.75" customHeight="1">
      <c r="B2" s="77" t="s">
        <v>232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5:12" ht="12.75">
      <c r="E3" s="26"/>
      <c r="F3" s="26"/>
      <c r="G3" s="26"/>
      <c r="H3" s="26"/>
      <c r="I3" s="26"/>
      <c r="J3" s="26"/>
      <c r="K3" s="26"/>
      <c r="L3" s="26"/>
    </row>
    <row r="4" spans="5:12" ht="12.75" customHeight="1">
      <c r="E4" s="27"/>
      <c r="F4" s="27"/>
      <c r="G4" s="27"/>
      <c r="H4" s="27"/>
      <c r="I4" s="27"/>
      <c r="J4" s="27"/>
      <c r="K4" s="27"/>
      <c r="L4" s="68" t="s">
        <v>234</v>
      </c>
    </row>
    <row r="5" spans="2:12" ht="15" customHeight="1">
      <c r="B5" s="72" t="s">
        <v>8</v>
      </c>
      <c r="C5" s="72" t="s">
        <v>9</v>
      </c>
      <c r="D5" s="72" t="s">
        <v>10</v>
      </c>
      <c r="E5" s="74" t="s">
        <v>53</v>
      </c>
      <c r="F5" s="75"/>
      <c r="G5" s="75"/>
      <c r="H5" s="75"/>
      <c r="I5" s="74" t="s">
        <v>233</v>
      </c>
      <c r="J5" s="75"/>
      <c r="K5" s="75"/>
      <c r="L5" s="75"/>
    </row>
    <row r="6" spans="2:12" ht="132.75" customHeight="1">
      <c r="B6" s="72"/>
      <c r="C6" s="72"/>
      <c r="D6" s="72"/>
      <c r="E6" s="10" t="s">
        <v>75</v>
      </c>
      <c r="F6" s="10" t="s">
        <v>182</v>
      </c>
      <c r="G6" s="10" t="s">
        <v>77</v>
      </c>
      <c r="H6" s="10" t="s">
        <v>76</v>
      </c>
      <c r="I6" s="10" t="s">
        <v>75</v>
      </c>
      <c r="J6" s="10" t="s">
        <v>182</v>
      </c>
      <c r="K6" s="10" t="s">
        <v>77</v>
      </c>
      <c r="L6" s="10" t="s">
        <v>76</v>
      </c>
    </row>
    <row r="7" spans="2:12" ht="15">
      <c r="B7" s="5">
        <v>1</v>
      </c>
      <c r="C7" s="5">
        <f>B7+1</f>
        <v>2</v>
      </c>
      <c r="D7" s="5">
        <f aca="true" t="shared" si="0" ref="D7:L7">C7+1</f>
        <v>3</v>
      </c>
      <c r="E7" s="5">
        <f t="shared" si="0"/>
        <v>4</v>
      </c>
      <c r="F7" s="5">
        <f t="shared" si="0"/>
        <v>5</v>
      </c>
      <c r="G7" s="5">
        <f t="shared" si="0"/>
        <v>6</v>
      </c>
      <c r="H7" s="5">
        <f t="shared" si="0"/>
        <v>7</v>
      </c>
      <c r="I7" s="5">
        <f t="shared" si="0"/>
        <v>8</v>
      </c>
      <c r="J7" s="5">
        <f t="shared" si="0"/>
        <v>9</v>
      </c>
      <c r="K7" s="5">
        <f t="shared" si="0"/>
        <v>10</v>
      </c>
      <c r="L7" s="5">
        <f t="shared" si="0"/>
        <v>11</v>
      </c>
    </row>
    <row r="8" spans="2:12" ht="14.25">
      <c r="B8" s="4" t="s">
        <v>11</v>
      </c>
      <c r="C8" s="28"/>
      <c r="D8" s="28"/>
      <c r="E8" s="6">
        <f aca="true" t="shared" si="1" ref="E8:L8">E10+E42+E135+E32+E129</f>
        <v>574919.4</v>
      </c>
      <c r="F8" s="6">
        <f t="shared" si="1"/>
        <v>95731.7</v>
      </c>
      <c r="G8" s="6">
        <f t="shared" si="1"/>
        <v>233041.09999999998</v>
      </c>
      <c r="H8" s="6">
        <f t="shared" si="1"/>
        <v>903692.2000000001</v>
      </c>
      <c r="I8" s="6">
        <f t="shared" si="1"/>
        <v>524094.50016999996</v>
      </c>
      <c r="J8" s="6">
        <f t="shared" si="1"/>
        <v>82354.59256</v>
      </c>
      <c r="K8" s="6">
        <f t="shared" si="1"/>
        <v>141764.5</v>
      </c>
      <c r="L8" s="6">
        <f t="shared" si="1"/>
        <v>748213.5927299999</v>
      </c>
    </row>
    <row r="9" spans="2:12" ht="17.25">
      <c r="B9" s="7" t="s">
        <v>117</v>
      </c>
      <c r="C9" s="29"/>
      <c r="D9" s="29"/>
      <c r="E9" s="30"/>
      <c r="F9" s="30"/>
      <c r="G9" s="30"/>
      <c r="H9" s="30"/>
      <c r="I9" s="30"/>
      <c r="J9" s="30"/>
      <c r="K9" s="30"/>
      <c r="L9" s="30"/>
    </row>
    <row r="10" spans="2:12" ht="14.25">
      <c r="B10" s="8" t="s">
        <v>13</v>
      </c>
      <c r="C10" s="29"/>
      <c r="D10" s="29"/>
      <c r="E10" s="6">
        <f aca="true" t="shared" si="2" ref="E10:L11">E11</f>
        <v>35362.700000000004</v>
      </c>
      <c r="F10" s="6">
        <f t="shared" si="2"/>
        <v>82331.7</v>
      </c>
      <c r="G10" s="6">
        <f t="shared" si="2"/>
        <v>198761.3</v>
      </c>
      <c r="H10" s="6">
        <f t="shared" si="2"/>
        <v>316455.7</v>
      </c>
      <c r="I10" s="6">
        <f t="shared" si="2"/>
        <v>17518.800000000003</v>
      </c>
      <c r="J10" s="6">
        <f t="shared" si="2"/>
        <v>70486.1</v>
      </c>
      <c r="K10" s="6">
        <f t="shared" si="2"/>
        <v>116933.79999999999</v>
      </c>
      <c r="L10" s="6">
        <f t="shared" si="2"/>
        <v>204938.69999999998</v>
      </c>
    </row>
    <row r="11" spans="2:12" ht="14.25">
      <c r="B11" s="2" t="s">
        <v>3</v>
      </c>
      <c r="C11" s="29"/>
      <c r="D11" s="29"/>
      <c r="E11" s="6">
        <f t="shared" si="2"/>
        <v>35362.700000000004</v>
      </c>
      <c r="F11" s="6">
        <f t="shared" si="2"/>
        <v>82331.7</v>
      </c>
      <c r="G11" s="6">
        <f t="shared" si="2"/>
        <v>198761.3</v>
      </c>
      <c r="H11" s="6">
        <f t="shared" si="2"/>
        <v>316455.7</v>
      </c>
      <c r="I11" s="6">
        <f t="shared" si="2"/>
        <v>17518.800000000003</v>
      </c>
      <c r="J11" s="6">
        <f t="shared" si="2"/>
        <v>70486.1</v>
      </c>
      <c r="K11" s="6">
        <f t="shared" si="2"/>
        <v>116933.79999999999</v>
      </c>
      <c r="L11" s="6">
        <f t="shared" si="2"/>
        <v>204938.69999999998</v>
      </c>
    </row>
    <row r="12" spans="2:12" ht="45">
      <c r="B12" s="1" t="s">
        <v>0</v>
      </c>
      <c r="C12" s="29"/>
      <c r="D12" s="29"/>
      <c r="E12" s="9">
        <f aca="true" t="shared" si="3" ref="E12:L12">E13+E29</f>
        <v>35362.700000000004</v>
      </c>
      <c r="F12" s="9">
        <f t="shared" si="3"/>
        <v>82331.7</v>
      </c>
      <c r="G12" s="9">
        <f t="shared" si="3"/>
        <v>198761.3</v>
      </c>
      <c r="H12" s="9">
        <f t="shared" si="3"/>
        <v>316455.7</v>
      </c>
      <c r="I12" s="9">
        <f t="shared" si="3"/>
        <v>17518.800000000003</v>
      </c>
      <c r="J12" s="9">
        <f t="shared" si="3"/>
        <v>70486.1</v>
      </c>
      <c r="K12" s="9">
        <f t="shared" si="3"/>
        <v>116933.79999999999</v>
      </c>
      <c r="L12" s="9">
        <f t="shared" si="3"/>
        <v>204938.69999999998</v>
      </c>
    </row>
    <row r="13" spans="2:12" ht="30">
      <c r="B13" s="3" t="s">
        <v>88</v>
      </c>
      <c r="C13" s="31"/>
      <c r="D13" s="6"/>
      <c r="E13" s="11">
        <f>SUM(E15:E28)-E20</f>
        <v>33352.3</v>
      </c>
      <c r="F13" s="11">
        <f>SUM(F15:F28)-F20</f>
        <v>82331.7</v>
      </c>
      <c r="G13" s="11">
        <f>SUM(G15:G28)</f>
        <v>198761.3</v>
      </c>
      <c r="H13" s="11">
        <f>SUM(H15:H28)-H20</f>
        <v>314445.3</v>
      </c>
      <c r="I13" s="11">
        <f>SUM(I15:I28)-I20</f>
        <v>16195.900000000001</v>
      </c>
      <c r="J13" s="11">
        <f>SUM(J15:J28)-J20</f>
        <v>70486.1</v>
      </c>
      <c r="K13" s="11">
        <f>SUM(K15:K28)-K20</f>
        <v>116933.79999999999</v>
      </c>
      <c r="L13" s="11">
        <f>SUM(L15:L28)-L20</f>
        <v>203615.8</v>
      </c>
    </row>
    <row r="14" spans="2:12" ht="15">
      <c r="B14" s="32" t="s">
        <v>78</v>
      </c>
      <c r="C14" s="33"/>
      <c r="D14" s="33"/>
      <c r="E14" s="11"/>
      <c r="F14" s="11"/>
      <c r="G14" s="11"/>
      <c r="H14" s="11"/>
      <c r="I14" s="11"/>
      <c r="J14" s="11"/>
      <c r="K14" s="11"/>
      <c r="L14" s="11"/>
    </row>
    <row r="15" spans="2:12" ht="15">
      <c r="B15" s="34" t="s">
        <v>192</v>
      </c>
      <c r="C15" s="5" t="s">
        <v>183</v>
      </c>
      <c r="D15" s="5" t="s">
        <v>79</v>
      </c>
      <c r="E15" s="18"/>
      <c r="F15" s="18"/>
      <c r="G15" s="18">
        <f>76701.7</f>
        <v>76701.7</v>
      </c>
      <c r="H15" s="18">
        <f>SUM(E15:G15)</f>
        <v>76701.7</v>
      </c>
      <c r="I15" s="18"/>
      <c r="J15" s="18"/>
      <c r="K15" s="18">
        <v>50557.6</v>
      </c>
      <c r="L15" s="18">
        <f>SUM(I15:K15)</f>
        <v>50557.6</v>
      </c>
    </row>
    <row r="16" spans="2:12" ht="15">
      <c r="B16" s="32" t="s">
        <v>80</v>
      </c>
      <c r="C16" s="5"/>
      <c r="D16" s="5"/>
      <c r="E16" s="18"/>
      <c r="F16" s="18"/>
      <c r="G16" s="18"/>
      <c r="H16" s="18"/>
      <c r="I16" s="18"/>
      <c r="J16" s="18"/>
      <c r="K16" s="18"/>
      <c r="L16" s="18"/>
    </row>
    <row r="17" spans="2:12" ht="15">
      <c r="B17" s="34" t="s">
        <v>81</v>
      </c>
      <c r="C17" s="5" t="s">
        <v>82</v>
      </c>
      <c r="D17" s="5" t="s">
        <v>83</v>
      </c>
      <c r="E17" s="18"/>
      <c r="F17" s="18"/>
      <c r="G17" s="35">
        <f>61491.96+4884.24</f>
        <v>66376.2</v>
      </c>
      <c r="H17" s="35">
        <f>SUM(E17:G17)</f>
        <v>66376.2</v>
      </c>
      <c r="I17" s="18"/>
      <c r="J17" s="18"/>
      <c r="K17" s="35">
        <v>66376.2</v>
      </c>
      <c r="L17" s="35">
        <f>SUM(I17:K17)</f>
        <v>66376.2</v>
      </c>
    </row>
    <row r="18" spans="2:12" ht="15">
      <c r="B18" s="32" t="s">
        <v>108</v>
      </c>
      <c r="C18" s="5"/>
      <c r="D18" s="5"/>
      <c r="E18" s="18"/>
      <c r="F18" s="18"/>
      <c r="G18" s="35"/>
      <c r="H18" s="35"/>
      <c r="I18" s="18"/>
      <c r="J18" s="18"/>
      <c r="K18" s="35"/>
      <c r="L18" s="35"/>
    </row>
    <row r="19" spans="2:12" ht="45">
      <c r="B19" s="34" t="s">
        <v>193</v>
      </c>
      <c r="C19" s="5" t="s">
        <v>40</v>
      </c>
      <c r="D19" s="5" t="s">
        <v>109</v>
      </c>
      <c r="E19" s="18">
        <v>412.8</v>
      </c>
      <c r="F19" s="18"/>
      <c r="G19" s="35"/>
      <c r="H19" s="18">
        <f>SUM(E19:G19)</f>
        <v>412.8</v>
      </c>
      <c r="I19" s="18">
        <v>412.6</v>
      </c>
      <c r="J19" s="18"/>
      <c r="K19" s="35"/>
      <c r="L19" s="18">
        <f>SUM(I19:K19)</f>
        <v>412.6</v>
      </c>
    </row>
    <row r="20" spans="2:12" ht="60">
      <c r="B20" s="34" t="s">
        <v>184</v>
      </c>
      <c r="C20" s="5" t="s">
        <v>185</v>
      </c>
      <c r="D20" s="5" t="s">
        <v>109</v>
      </c>
      <c r="E20" s="18">
        <f>SUM(E22:E23)</f>
        <v>15685.8</v>
      </c>
      <c r="F20" s="18">
        <f>SUM(F22:F23)</f>
        <v>82331.7</v>
      </c>
      <c r="G20" s="35"/>
      <c r="H20" s="18">
        <f>SUM(E20:G20)</f>
        <v>98017.5</v>
      </c>
      <c r="I20" s="18">
        <f>SUM(I22:I23)</f>
        <v>3091.5</v>
      </c>
      <c r="J20" s="18">
        <f>SUM(J22:J23)</f>
        <v>14802.7</v>
      </c>
      <c r="K20" s="35"/>
      <c r="L20" s="18">
        <f>SUM(I20:K20)</f>
        <v>17894.2</v>
      </c>
    </row>
    <row r="21" spans="2:12" ht="15">
      <c r="B21" s="59" t="s">
        <v>12</v>
      </c>
      <c r="C21" s="5"/>
      <c r="D21" s="5"/>
      <c r="E21" s="18"/>
      <c r="F21" s="18"/>
      <c r="G21" s="35"/>
      <c r="H21" s="18"/>
      <c r="I21" s="18"/>
      <c r="J21" s="18"/>
      <c r="K21" s="35"/>
      <c r="L21" s="18"/>
    </row>
    <row r="22" spans="2:12" ht="60">
      <c r="B22" s="59" t="s">
        <v>173</v>
      </c>
      <c r="C22" s="5"/>
      <c r="D22" s="5"/>
      <c r="E22" s="11">
        <v>331</v>
      </c>
      <c r="F22" s="18"/>
      <c r="G22" s="35"/>
      <c r="H22" s="11">
        <f>SUM(E22:G22)</f>
        <v>331</v>
      </c>
      <c r="I22" s="11">
        <v>330.8</v>
      </c>
      <c r="J22" s="18"/>
      <c r="K22" s="35"/>
      <c r="L22" s="11">
        <f>SUM(I22:K22)</f>
        <v>330.8</v>
      </c>
    </row>
    <row r="23" spans="2:12" ht="60">
      <c r="B23" s="59" t="s">
        <v>184</v>
      </c>
      <c r="C23" s="5"/>
      <c r="D23" s="5"/>
      <c r="E23" s="11">
        <v>15354.8</v>
      </c>
      <c r="F23" s="11">
        <v>82331.7</v>
      </c>
      <c r="G23" s="35"/>
      <c r="H23" s="11">
        <f>SUM(E23:G23)</f>
        <v>97686.5</v>
      </c>
      <c r="I23" s="11">
        <v>2760.7</v>
      </c>
      <c r="J23" s="11">
        <v>14802.7</v>
      </c>
      <c r="K23" s="35"/>
      <c r="L23" s="11">
        <f>SUM(I23:K23)</f>
        <v>17563.4</v>
      </c>
    </row>
    <row r="24" spans="2:12" ht="15">
      <c r="B24" s="32" t="s">
        <v>84</v>
      </c>
      <c r="C24" s="5"/>
      <c r="D24" s="5"/>
      <c r="E24" s="18"/>
      <c r="F24" s="18"/>
      <c r="G24" s="18"/>
      <c r="H24" s="18"/>
      <c r="I24" s="18"/>
      <c r="J24" s="18"/>
      <c r="K24" s="18"/>
      <c r="L24" s="18"/>
    </row>
    <row r="25" spans="2:12" ht="30">
      <c r="B25" s="34" t="s">
        <v>85</v>
      </c>
      <c r="C25" s="5" t="s">
        <v>38</v>
      </c>
      <c r="D25" s="5" t="s">
        <v>86</v>
      </c>
      <c r="E25" s="18">
        <v>14051.5</v>
      </c>
      <c r="F25" s="18"/>
      <c r="G25" s="18">
        <v>55683.4</v>
      </c>
      <c r="H25" s="18">
        <f>SUM(E25:G25)</f>
        <v>69734.9</v>
      </c>
      <c r="I25" s="18">
        <v>12545.7</v>
      </c>
      <c r="J25" s="18">
        <v>55683.4</v>
      </c>
      <c r="K25" s="18"/>
      <c r="L25" s="18">
        <f>SUM(I25:K25)</f>
        <v>68229.1</v>
      </c>
    </row>
    <row r="26" spans="2:12" ht="45">
      <c r="B26" s="34" t="s">
        <v>110</v>
      </c>
      <c r="C26" s="5" t="s">
        <v>40</v>
      </c>
      <c r="D26" s="5" t="s">
        <v>111</v>
      </c>
      <c r="E26" s="18">
        <v>1257.8</v>
      </c>
      <c r="F26" s="18"/>
      <c r="G26" s="18"/>
      <c r="H26" s="18">
        <f>SUM(E26:G26)</f>
        <v>1257.8</v>
      </c>
      <c r="I26" s="18">
        <v>146.1</v>
      </c>
      <c r="J26" s="18"/>
      <c r="K26" s="18"/>
      <c r="L26" s="18">
        <f>SUM(I26:K26)</f>
        <v>146.1</v>
      </c>
    </row>
    <row r="27" spans="2:12" ht="15">
      <c r="B27" s="32" t="s">
        <v>112</v>
      </c>
      <c r="C27" s="5"/>
      <c r="D27" s="5"/>
      <c r="E27" s="18"/>
      <c r="F27" s="18"/>
      <c r="G27" s="18"/>
      <c r="H27" s="18"/>
      <c r="I27" s="18"/>
      <c r="J27" s="18"/>
      <c r="K27" s="18"/>
      <c r="L27" s="18"/>
    </row>
    <row r="28" spans="2:12" ht="45">
      <c r="B28" s="34" t="s">
        <v>166</v>
      </c>
      <c r="C28" s="5" t="s">
        <v>40</v>
      </c>
      <c r="D28" s="5" t="s">
        <v>113</v>
      </c>
      <c r="E28" s="18">
        <v>1944.4</v>
      </c>
      <c r="F28" s="18"/>
      <c r="G28" s="18"/>
      <c r="H28" s="18">
        <f>SUM(E28:G28)</f>
        <v>1944.4</v>
      </c>
      <c r="I28" s="18"/>
      <c r="J28" s="18"/>
      <c r="K28" s="18"/>
      <c r="L28" s="18"/>
    </row>
    <row r="29" spans="2:12" ht="30">
      <c r="B29" s="3" t="s">
        <v>219</v>
      </c>
      <c r="C29" s="31"/>
      <c r="D29" s="31"/>
      <c r="E29" s="11">
        <f>E31</f>
        <v>2010.4</v>
      </c>
      <c r="F29" s="11"/>
      <c r="G29" s="63"/>
      <c r="H29" s="66">
        <f>H31</f>
        <v>2010.4</v>
      </c>
      <c r="I29" s="11">
        <f>I31</f>
        <v>1322.9</v>
      </c>
      <c r="J29" s="11"/>
      <c r="K29" s="63"/>
      <c r="L29" s="66">
        <f>SUM(I29:K29)</f>
        <v>1322.9</v>
      </c>
    </row>
    <row r="30" spans="2:12" ht="15">
      <c r="B30" s="32" t="s">
        <v>205</v>
      </c>
      <c r="C30" s="31"/>
      <c r="D30" s="31"/>
      <c r="E30" s="18"/>
      <c r="F30" s="18"/>
      <c r="G30" s="35"/>
      <c r="H30" s="35"/>
      <c r="I30" s="18"/>
      <c r="J30" s="18"/>
      <c r="K30" s="35"/>
      <c r="L30" s="35"/>
    </row>
    <row r="31" spans="2:12" ht="45">
      <c r="B31" s="34" t="s">
        <v>206</v>
      </c>
      <c r="C31" s="5" t="s">
        <v>118</v>
      </c>
      <c r="D31" s="5" t="s">
        <v>83</v>
      </c>
      <c r="E31" s="18">
        <v>2010.4</v>
      </c>
      <c r="F31" s="18"/>
      <c r="G31" s="35"/>
      <c r="H31" s="67">
        <f>SUM(E31:G31)</f>
        <v>2010.4</v>
      </c>
      <c r="I31" s="18">
        <v>1322.9</v>
      </c>
      <c r="J31" s="18"/>
      <c r="K31" s="35"/>
      <c r="L31" s="67">
        <f>SUM(I31:K31)</f>
        <v>1322.9</v>
      </c>
    </row>
    <row r="32" spans="2:12" ht="14.25">
      <c r="B32" s="10" t="s">
        <v>60</v>
      </c>
      <c r="C32" s="29"/>
      <c r="D32" s="29"/>
      <c r="E32" s="6">
        <f>E33</f>
        <v>21584.9</v>
      </c>
      <c r="F32" s="6"/>
      <c r="G32" s="6"/>
      <c r="H32" s="6">
        <f aca="true" t="shared" si="4" ref="H32:I34">H33</f>
        <v>21584.9</v>
      </c>
      <c r="I32" s="6">
        <f t="shared" si="4"/>
        <v>19925.2</v>
      </c>
      <c r="J32" s="6"/>
      <c r="K32" s="6"/>
      <c r="L32" s="6">
        <f>SUM(I32:K32)</f>
        <v>19925.2</v>
      </c>
    </row>
    <row r="33" spans="2:12" ht="14.25">
      <c r="B33" s="4" t="s">
        <v>3</v>
      </c>
      <c r="C33" s="29"/>
      <c r="D33" s="29"/>
      <c r="E33" s="6">
        <f>E34</f>
        <v>21584.9</v>
      </c>
      <c r="F33" s="6"/>
      <c r="G33" s="6"/>
      <c r="H33" s="6">
        <f t="shared" si="4"/>
        <v>21584.9</v>
      </c>
      <c r="I33" s="6">
        <f t="shared" si="4"/>
        <v>19925.2</v>
      </c>
      <c r="J33" s="6"/>
      <c r="K33" s="6"/>
      <c r="L33" s="6">
        <f>SUM(I33:K33)</f>
        <v>19925.2</v>
      </c>
    </row>
    <row r="34" spans="2:12" ht="45">
      <c r="B34" s="1" t="s">
        <v>61</v>
      </c>
      <c r="C34" s="29"/>
      <c r="D34" s="29"/>
      <c r="E34" s="9">
        <f>E35</f>
        <v>21584.9</v>
      </c>
      <c r="F34" s="9"/>
      <c r="G34" s="9"/>
      <c r="H34" s="9">
        <f t="shared" si="4"/>
        <v>21584.9</v>
      </c>
      <c r="I34" s="9">
        <f t="shared" si="4"/>
        <v>19925.2</v>
      </c>
      <c r="J34" s="9"/>
      <c r="K34" s="9"/>
      <c r="L34" s="9">
        <f>SUM(I34:K34)</f>
        <v>19925.2</v>
      </c>
    </row>
    <row r="35" spans="2:12" ht="30">
      <c r="B35" s="3" t="s">
        <v>171</v>
      </c>
      <c r="C35" s="29"/>
      <c r="D35" s="29"/>
      <c r="E35" s="11">
        <f>SUM(E37:E41)</f>
        <v>21584.9</v>
      </c>
      <c r="F35" s="11"/>
      <c r="G35" s="11"/>
      <c r="H35" s="11">
        <f>SUM(E35:G35)</f>
        <v>21584.9</v>
      </c>
      <c r="I35" s="11">
        <f>SUM(I37:I41)</f>
        <v>19925.2</v>
      </c>
      <c r="J35" s="11"/>
      <c r="K35" s="11"/>
      <c r="L35" s="11">
        <f>SUM(I35:K35)</f>
        <v>19925.2</v>
      </c>
    </row>
    <row r="36" spans="2:12" ht="15">
      <c r="B36" s="32" t="s">
        <v>89</v>
      </c>
      <c r="C36" s="29"/>
      <c r="D36" s="29"/>
      <c r="E36" s="11"/>
      <c r="F36" s="11"/>
      <c r="G36" s="11"/>
      <c r="H36" s="11"/>
      <c r="I36" s="11"/>
      <c r="J36" s="11"/>
      <c r="K36" s="11"/>
      <c r="L36" s="11"/>
    </row>
    <row r="37" spans="2:12" ht="30">
      <c r="B37" s="34" t="s">
        <v>194</v>
      </c>
      <c r="C37" s="5" t="s">
        <v>118</v>
      </c>
      <c r="D37" s="5" t="s">
        <v>158</v>
      </c>
      <c r="E37" s="18">
        <v>5640</v>
      </c>
      <c r="F37" s="18"/>
      <c r="G37" s="11"/>
      <c r="H37" s="18">
        <f>SUM(E37:G37)</f>
        <v>5640</v>
      </c>
      <c r="I37" s="18">
        <v>5640</v>
      </c>
      <c r="J37" s="18"/>
      <c r="K37" s="11"/>
      <c r="L37" s="18">
        <f>SUM(I37:K37)</f>
        <v>5640</v>
      </c>
    </row>
    <row r="38" spans="2:12" ht="18.75">
      <c r="B38" s="32" t="s">
        <v>186</v>
      </c>
      <c r="C38" s="60"/>
      <c r="D38" s="60"/>
      <c r="E38" s="18"/>
      <c r="F38" s="18"/>
      <c r="G38" s="11"/>
      <c r="H38" s="18"/>
      <c r="I38" s="18"/>
      <c r="J38" s="18"/>
      <c r="K38" s="11"/>
      <c r="L38" s="18"/>
    </row>
    <row r="39" spans="2:12" ht="30">
      <c r="B39" s="34" t="s">
        <v>187</v>
      </c>
      <c r="C39" s="41" t="s">
        <v>36</v>
      </c>
      <c r="D39" s="42" t="s">
        <v>188</v>
      </c>
      <c r="E39" s="18">
        <v>13149.5</v>
      </c>
      <c r="F39" s="18"/>
      <c r="G39" s="11"/>
      <c r="H39" s="18">
        <f>SUM(E39:G39)</f>
        <v>13149.5</v>
      </c>
      <c r="I39" s="18">
        <v>11489.8</v>
      </c>
      <c r="J39" s="18"/>
      <c r="K39" s="11"/>
      <c r="L39" s="18">
        <f>SUM(I39:K39)</f>
        <v>11489.8</v>
      </c>
    </row>
    <row r="40" spans="2:12" ht="28.5">
      <c r="B40" s="4" t="s">
        <v>196</v>
      </c>
      <c r="C40" s="41"/>
      <c r="D40" s="42"/>
      <c r="E40" s="18"/>
      <c r="F40" s="18"/>
      <c r="G40" s="11"/>
      <c r="H40" s="18"/>
      <c r="I40" s="18"/>
      <c r="J40" s="18"/>
      <c r="K40" s="11"/>
      <c r="L40" s="18"/>
    </row>
    <row r="41" spans="2:12" ht="45">
      <c r="B41" s="34" t="s">
        <v>197</v>
      </c>
      <c r="C41" s="41">
        <v>2014</v>
      </c>
      <c r="D41" s="42" t="s">
        <v>188</v>
      </c>
      <c r="E41" s="18">
        <v>2795.4</v>
      </c>
      <c r="F41" s="18"/>
      <c r="G41" s="11"/>
      <c r="H41" s="18">
        <f>SUM(E41:G41)</f>
        <v>2795.4</v>
      </c>
      <c r="I41" s="18">
        <v>2795.4</v>
      </c>
      <c r="J41" s="18"/>
      <c r="K41" s="11"/>
      <c r="L41" s="18">
        <f>SUM(I41:K41)</f>
        <v>2795.4</v>
      </c>
    </row>
    <row r="42" spans="2:12" ht="14.25">
      <c r="B42" s="10" t="s">
        <v>14</v>
      </c>
      <c r="C42" s="29"/>
      <c r="D42" s="29"/>
      <c r="E42" s="6">
        <f>E43+E101</f>
        <v>283495.10000000003</v>
      </c>
      <c r="F42" s="6">
        <f>F43+F101</f>
        <v>13400</v>
      </c>
      <c r="G42" s="6"/>
      <c r="H42" s="6">
        <f>H43+H101</f>
        <v>296895.10000000003</v>
      </c>
      <c r="I42" s="6">
        <f>I43+I101</f>
        <v>262718.20016999997</v>
      </c>
      <c r="J42" s="6">
        <f>J43+J101</f>
        <v>11868.49256</v>
      </c>
      <c r="K42" s="6"/>
      <c r="L42" s="6">
        <f>L43+L101</f>
        <v>274586.69273</v>
      </c>
    </row>
    <row r="43" spans="2:12" ht="14.25">
      <c r="B43" s="2" t="s">
        <v>18</v>
      </c>
      <c r="C43" s="29"/>
      <c r="D43" s="29"/>
      <c r="E43" s="6">
        <f>E44+E90</f>
        <v>214954.70000000004</v>
      </c>
      <c r="F43" s="6">
        <f>F90</f>
        <v>10300</v>
      </c>
      <c r="G43" s="6"/>
      <c r="H43" s="6">
        <f>H44+H90</f>
        <v>225254.70000000004</v>
      </c>
      <c r="I43" s="6">
        <f>I44+I90</f>
        <v>197465.73017</v>
      </c>
      <c r="J43" s="6">
        <f>J44+J90</f>
        <v>8832.39256</v>
      </c>
      <c r="K43" s="6"/>
      <c r="L43" s="6">
        <f>L44+L90</f>
        <v>206298.12273</v>
      </c>
    </row>
    <row r="44" spans="2:12" ht="42.75">
      <c r="B44" s="2" t="s">
        <v>7</v>
      </c>
      <c r="C44" s="29"/>
      <c r="D44" s="29"/>
      <c r="E44" s="6">
        <f aca="true" t="shared" si="5" ref="E44:I45">E45</f>
        <v>196043.80000000005</v>
      </c>
      <c r="F44" s="58"/>
      <c r="G44" s="6"/>
      <c r="H44" s="6">
        <f t="shared" si="5"/>
        <v>196043.80000000005</v>
      </c>
      <c r="I44" s="6">
        <f t="shared" si="5"/>
        <v>179341.74711</v>
      </c>
      <c r="J44" s="58"/>
      <c r="K44" s="6"/>
      <c r="L44" s="6">
        <f>L45</f>
        <v>179341.74711</v>
      </c>
    </row>
    <row r="45" spans="2:12" ht="45">
      <c r="B45" s="1" t="s">
        <v>2</v>
      </c>
      <c r="C45" s="29"/>
      <c r="D45" s="29"/>
      <c r="E45" s="9">
        <f t="shared" si="5"/>
        <v>196043.80000000005</v>
      </c>
      <c r="F45" s="9"/>
      <c r="G45" s="9"/>
      <c r="H45" s="9">
        <f t="shared" si="5"/>
        <v>196043.80000000005</v>
      </c>
      <c r="I45" s="9">
        <f t="shared" si="5"/>
        <v>179341.74711</v>
      </c>
      <c r="J45" s="9"/>
      <c r="K45" s="9"/>
      <c r="L45" s="9">
        <f>L46</f>
        <v>179341.74711</v>
      </c>
    </row>
    <row r="46" spans="2:12" ht="30">
      <c r="B46" s="3" t="s">
        <v>57</v>
      </c>
      <c r="C46" s="38"/>
      <c r="D46" s="11"/>
      <c r="E46" s="11">
        <f>E48+E57</f>
        <v>196043.80000000005</v>
      </c>
      <c r="F46" s="11"/>
      <c r="G46" s="9"/>
      <c r="H46" s="11">
        <f>SUM(E46:G46)</f>
        <v>196043.80000000005</v>
      </c>
      <c r="I46" s="11">
        <f>I48+I57</f>
        <v>179341.74711</v>
      </c>
      <c r="J46" s="11"/>
      <c r="K46" s="9"/>
      <c r="L46" s="11">
        <f>L48+L57</f>
        <v>179341.74711</v>
      </c>
    </row>
    <row r="47" spans="2:12" ht="15">
      <c r="B47" s="3" t="s">
        <v>12</v>
      </c>
      <c r="C47" s="37"/>
      <c r="D47" s="39"/>
      <c r="E47" s="11"/>
      <c r="F47" s="11"/>
      <c r="G47" s="11"/>
      <c r="H47" s="11"/>
      <c r="I47" s="11"/>
      <c r="J47" s="11"/>
      <c r="K47" s="11"/>
      <c r="L47" s="11"/>
    </row>
    <row r="48" spans="2:12" ht="30">
      <c r="B48" s="3" t="s">
        <v>100</v>
      </c>
      <c r="C48" s="37"/>
      <c r="D48" s="40"/>
      <c r="E48" s="11">
        <f>SUM(E50:E56)</f>
        <v>18911.7</v>
      </c>
      <c r="F48" s="11"/>
      <c r="G48" s="11"/>
      <c r="H48" s="11">
        <f>SUM(H50:H56)</f>
        <v>18911.7</v>
      </c>
      <c r="I48" s="11">
        <f>SUM(I50:I56)</f>
        <v>18258.479440000003</v>
      </c>
      <c r="J48" s="11"/>
      <c r="K48" s="11"/>
      <c r="L48" s="11">
        <f>SUM(L50:L56)</f>
        <v>18258.479440000003</v>
      </c>
    </row>
    <row r="49" spans="2:12" ht="15">
      <c r="B49" s="4" t="s">
        <v>122</v>
      </c>
      <c r="C49" s="37"/>
      <c r="D49" s="40"/>
      <c r="E49" s="11"/>
      <c r="F49" s="11"/>
      <c r="G49" s="11"/>
      <c r="H49" s="11"/>
      <c r="I49" s="11"/>
      <c r="J49" s="11"/>
      <c r="K49" s="11"/>
      <c r="L49" s="11"/>
    </row>
    <row r="50" spans="2:12" ht="75">
      <c r="B50" s="34" t="s">
        <v>179</v>
      </c>
      <c r="C50" s="41" t="s">
        <v>38</v>
      </c>
      <c r="D50" s="42" t="s">
        <v>159</v>
      </c>
      <c r="E50" s="18">
        <f>4335-2109.1</f>
        <v>2225.9</v>
      </c>
      <c r="F50" s="18"/>
      <c r="G50" s="11"/>
      <c r="H50" s="18">
        <f>SUM(E50:G50)</f>
        <v>2225.9</v>
      </c>
      <c r="I50" s="18">
        <v>2225.89355</v>
      </c>
      <c r="J50" s="18"/>
      <c r="K50" s="11"/>
      <c r="L50" s="18">
        <f>SUM(I50:K50)</f>
        <v>2225.89355</v>
      </c>
    </row>
    <row r="51" spans="2:12" ht="28.5">
      <c r="B51" s="4" t="s">
        <v>121</v>
      </c>
      <c r="D51" s="29"/>
      <c r="E51" s="11"/>
      <c r="F51" s="11"/>
      <c r="G51" s="11"/>
      <c r="H51" s="11"/>
      <c r="I51" s="11"/>
      <c r="J51" s="11"/>
      <c r="K51" s="11"/>
      <c r="L51" s="11"/>
    </row>
    <row r="52" spans="2:12" ht="90">
      <c r="B52" s="34" t="s">
        <v>177</v>
      </c>
      <c r="C52" s="41" t="s">
        <v>38</v>
      </c>
      <c r="D52" s="42" t="s">
        <v>160</v>
      </c>
      <c r="E52" s="18">
        <v>394.8</v>
      </c>
      <c r="F52" s="18"/>
      <c r="G52" s="11"/>
      <c r="H52" s="18">
        <f>SUM(E52:G52)</f>
        <v>394.8</v>
      </c>
      <c r="I52" s="18">
        <v>360.12224</v>
      </c>
      <c r="J52" s="18"/>
      <c r="K52" s="11"/>
      <c r="L52" s="18">
        <f>SUM(I52:K52)</f>
        <v>360.12224</v>
      </c>
    </row>
    <row r="53" spans="2:12" ht="75">
      <c r="B53" s="34" t="s">
        <v>178</v>
      </c>
      <c r="C53" s="41" t="s">
        <v>38</v>
      </c>
      <c r="D53" s="5" t="s">
        <v>161</v>
      </c>
      <c r="E53" s="18">
        <v>310.2</v>
      </c>
      <c r="F53" s="18"/>
      <c r="G53" s="18"/>
      <c r="H53" s="18">
        <f>SUM(E53:G53)</f>
        <v>310.2</v>
      </c>
      <c r="I53" s="18">
        <v>307.72365</v>
      </c>
      <c r="J53" s="18"/>
      <c r="K53" s="18"/>
      <c r="L53" s="18">
        <f>SUM(I53:K53)</f>
        <v>307.72365</v>
      </c>
    </row>
    <row r="54" spans="2:12" ht="15">
      <c r="B54" s="4" t="s">
        <v>89</v>
      </c>
      <c r="D54" s="29"/>
      <c r="E54" s="11"/>
      <c r="F54" s="11"/>
      <c r="G54" s="11"/>
      <c r="H54" s="11"/>
      <c r="I54" s="11"/>
      <c r="J54" s="11"/>
      <c r="K54" s="11"/>
      <c r="L54" s="11"/>
    </row>
    <row r="55" spans="2:12" ht="105">
      <c r="B55" s="34" t="s">
        <v>167</v>
      </c>
      <c r="C55" s="41" t="s">
        <v>123</v>
      </c>
      <c r="D55" s="5" t="s">
        <v>175</v>
      </c>
      <c r="E55" s="18">
        <v>4965.1</v>
      </c>
      <c r="F55" s="18"/>
      <c r="G55" s="34"/>
      <c r="H55" s="18">
        <f>SUM(E55:G55)</f>
        <v>4965.1</v>
      </c>
      <c r="I55" s="18">
        <v>4919.14</v>
      </c>
      <c r="J55" s="18"/>
      <c r="K55" s="34"/>
      <c r="L55" s="18">
        <f>SUM(I55:K55)</f>
        <v>4919.14</v>
      </c>
    </row>
    <row r="56" spans="2:12" ht="75">
      <c r="B56" s="34" t="s">
        <v>228</v>
      </c>
      <c r="C56" s="41" t="s">
        <v>230</v>
      </c>
      <c r="D56" s="5" t="s">
        <v>229</v>
      </c>
      <c r="E56" s="18">
        <v>11015.7</v>
      </c>
      <c r="F56" s="18"/>
      <c r="G56" s="34"/>
      <c r="H56" s="18">
        <f>SUM(E56:G56)</f>
        <v>11015.7</v>
      </c>
      <c r="I56" s="18">
        <v>10445.6</v>
      </c>
      <c r="J56" s="18"/>
      <c r="K56" s="34"/>
      <c r="L56" s="18">
        <f>SUM(I56:K56)</f>
        <v>10445.6</v>
      </c>
    </row>
    <row r="57" spans="2:12" ht="15">
      <c r="B57" s="3" t="s">
        <v>101</v>
      </c>
      <c r="D57" s="29"/>
      <c r="E57" s="11">
        <f>SUM(E59:E89)</f>
        <v>177132.10000000003</v>
      </c>
      <c r="F57" s="11"/>
      <c r="G57" s="11"/>
      <c r="H57" s="11">
        <f>SUM(H59:H89)</f>
        <v>177132.10000000003</v>
      </c>
      <c r="I57" s="11">
        <f>SUM(I59:I89)</f>
        <v>161083.26767</v>
      </c>
      <c r="J57" s="11"/>
      <c r="K57" s="11"/>
      <c r="L57" s="11">
        <f>SUM(L59:L89)</f>
        <v>161083.26767</v>
      </c>
    </row>
    <row r="58" spans="2:12" ht="15">
      <c r="B58" s="4" t="s">
        <v>150</v>
      </c>
      <c r="C58" s="37"/>
      <c r="D58" s="29"/>
      <c r="E58" s="11"/>
      <c r="F58" s="11"/>
      <c r="G58" s="11"/>
      <c r="H58" s="11"/>
      <c r="I58" s="11"/>
      <c r="J58" s="11"/>
      <c r="K58" s="11"/>
      <c r="L58" s="11"/>
    </row>
    <row r="59" spans="2:12" ht="30">
      <c r="B59" s="43" t="s">
        <v>168</v>
      </c>
      <c r="C59" s="41" t="s">
        <v>39</v>
      </c>
      <c r="D59" s="44" t="s">
        <v>127</v>
      </c>
      <c r="E59" s="18">
        <v>1882.3</v>
      </c>
      <c r="F59" s="18"/>
      <c r="G59" s="18"/>
      <c r="H59" s="18">
        <f>SUM(E59:G59)</f>
        <v>1882.3</v>
      </c>
      <c r="I59" s="18"/>
      <c r="J59" s="18"/>
      <c r="K59" s="18"/>
      <c r="L59" s="18"/>
    </row>
    <row r="60" spans="2:12" ht="15">
      <c r="B60" s="4" t="s">
        <v>102</v>
      </c>
      <c r="C60" s="41"/>
      <c r="D60" s="42"/>
      <c r="E60" s="11"/>
      <c r="F60" s="11"/>
      <c r="G60" s="11"/>
      <c r="H60" s="11"/>
      <c r="I60" s="11"/>
      <c r="J60" s="11"/>
      <c r="K60" s="11"/>
      <c r="L60" s="11"/>
    </row>
    <row r="61" spans="2:12" ht="30">
      <c r="B61" s="43" t="s">
        <v>103</v>
      </c>
      <c r="C61" s="41" t="s">
        <v>104</v>
      </c>
      <c r="D61" s="42" t="s">
        <v>162</v>
      </c>
      <c r="E61" s="18">
        <v>4525</v>
      </c>
      <c r="F61" s="18"/>
      <c r="G61" s="43"/>
      <c r="H61" s="18">
        <f>SUM(E61:G61)</f>
        <v>4525</v>
      </c>
      <c r="I61" s="18">
        <v>4346.07</v>
      </c>
      <c r="J61" s="18"/>
      <c r="K61" s="43"/>
      <c r="L61" s="18">
        <f>SUM(I61:K61)</f>
        <v>4346.07</v>
      </c>
    </row>
    <row r="62" spans="2:12" ht="90">
      <c r="B62" s="43" t="s">
        <v>176</v>
      </c>
      <c r="C62" s="5" t="s">
        <v>40</v>
      </c>
      <c r="D62" s="44" t="s">
        <v>105</v>
      </c>
      <c r="E62" s="18">
        <v>107549.8</v>
      </c>
      <c r="F62" s="18"/>
      <c r="G62" s="11"/>
      <c r="H62" s="18">
        <f>SUM(E62:G62)</f>
        <v>107549.8</v>
      </c>
      <c r="I62" s="18">
        <v>101806.08</v>
      </c>
      <c r="J62" s="18"/>
      <c r="K62" s="11"/>
      <c r="L62" s="18">
        <f>SUM(I62:K62)</f>
        <v>101806.08</v>
      </c>
    </row>
    <row r="63" spans="2:12" ht="15">
      <c r="B63" s="4" t="s">
        <v>225</v>
      </c>
      <c r="C63" s="5"/>
      <c r="D63" s="44"/>
      <c r="E63" s="18"/>
      <c r="F63" s="18"/>
      <c r="G63" s="11"/>
      <c r="H63" s="18"/>
      <c r="I63" s="18"/>
      <c r="J63" s="18"/>
      <c r="K63" s="11"/>
      <c r="L63" s="18"/>
    </row>
    <row r="64" spans="2:12" ht="30">
      <c r="B64" s="43" t="s">
        <v>226</v>
      </c>
      <c r="C64" s="5">
        <v>2014</v>
      </c>
      <c r="D64" s="44" t="s">
        <v>227</v>
      </c>
      <c r="E64" s="18">
        <v>1015.1</v>
      </c>
      <c r="F64" s="18"/>
      <c r="G64" s="11"/>
      <c r="H64" s="18">
        <f>SUM(E64:G64)</f>
        <v>1015.1</v>
      </c>
      <c r="I64" s="18">
        <v>511.385</v>
      </c>
      <c r="J64" s="18"/>
      <c r="K64" s="11"/>
      <c r="L64" s="18">
        <f>SUM(I64:K64)</f>
        <v>511.385</v>
      </c>
    </row>
    <row r="65" spans="2:12" ht="28.5">
      <c r="B65" s="4" t="s">
        <v>189</v>
      </c>
      <c r="C65" s="61"/>
      <c r="D65" s="62"/>
      <c r="E65" s="18"/>
      <c r="F65" s="18"/>
      <c r="G65" s="11"/>
      <c r="H65" s="18"/>
      <c r="I65" s="18"/>
      <c r="J65" s="18"/>
      <c r="K65" s="11"/>
      <c r="L65" s="18"/>
    </row>
    <row r="66" spans="2:12" ht="45">
      <c r="B66" s="43" t="s">
        <v>190</v>
      </c>
      <c r="C66" s="5">
        <v>2014</v>
      </c>
      <c r="D66" s="44" t="s">
        <v>191</v>
      </c>
      <c r="E66" s="18">
        <v>1555</v>
      </c>
      <c r="F66" s="18"/>
      <c r="G66" s="11"/>
      <c r="H66" s="18">
        <f>SUM(E66:G66)</f>
        <v>1555</v>
      </c>
      <c r="I66" s="18">
        <v>1551.87592</v>
      </c>
      <c r="J66" s="18"/>
      <c r="K66" s="11"/>
      <c r="L66" s="18">
        <f>SUM(I66:K66)</f>
        <v>1551.87592</v>
      </c>
    </row>
    <row r="67" spans="2:12" ht="28.5">
      <c r="B67" s="4" t="s">
        <v>139</v>
      </c>
      <c r="C67" s="45"/>
      <c r="D67" s="44"/>
      <c r="E67" s="18"/>
      <c r="F67" s="18"/>
      <c r="G67" s="11"/>
      <c r="H67" s="18"/>
      <c r="I67" s="18"/>
      <c r="J67" s="18"/>
      <c r="K67" s="11"/>
      <c r="L67" s="18"/>
    </row>
    <row r="68" spans="2:12" ht="15">
      <c r="B68" s="43" t="s">
        <v>141</v>
      </c>
      <c r="C68" s="5">
        <v>2014</v>
      </c>
      <c r="D68" s="44" t="s">
        <v>140</v>
      </c>
      <c r="E68" s="18">
        <v>1570</v>
      </c>
      <c r="F68" s="18"/>
      <c r="G68" s="11"/>
      <c r="H68" s="18">
        <f>SUM(E68:G68)</f>
        <v>1570</v>
      </c>
      <c r="I68" s="18">
        <v>1036.2</v>
      </c>
      <c r="J68" s="18"/>
      <c r="K68" s="11"/>
      <c r="L68" s="18">
        <f>SUM(I68:K68)</f>
        <v>1036.2</v>
      </c>
    </row>
    <row r="69" spans="2:12" ht="30">
      <c r="B69" s="43" t="s">
        <v>169</v>
      </c>
      <c r="C69" s="5">
        <v>2014</v>
      </c>
      <c r="D69" s="44" t="s">
        <v>142</v>
      </c>
      <c r="E69" s="18">
        <v>981.3</v>
      </c>
      <c r="F69" s="18"/>
      <c r="G69" s="11"/>
      <c r="H69" s="18">
        <f>SUM(E69:G69)</f>
        <v>981.3</v>
      </c>
      <c r="I69" s="18">
        <v>681.96875</v>
      </c>
      <c r="J69" s="18"/>
      <c r="K69" s="11"/>
      <c r="L69" s="18">
        <f>SUM(I69:K69)</f>
        <v>681.96875</v>
      </c>
    </row>
    <row r="70" spans="2:12" ht="15">
      <c r="B70" s="4" t="s">
        <v>108</v>
      </c>
      <c r="C70" s="46"/>
      <c r="D70" s="44"/>
      <c r="E70" s="18"/>
      <c r="F70" s="18"/>
      <c r="G70" s="11"/>
      <c r="H70" s="11"/>
      <c r="I70" s="18"/>
      <c r="J70" s="18"/>
      <c r="K70" s="11"/>
      <c r="L70" s="11"/>
    </row>
    <row r="71" spans="2:12" ht="15">
      <c r="B71" s="43" t="s">
        <v>124</v>
      </c>
      <c r="C71" s="41" t="s">
        <v>126</v>
      </c>
      <c r="D71" s="42" t="s">
        <v>125</v>
      </c>
      <c r="E71" s="18">
        <v>480</v>
      </c>
      <c r="F71" s="18"/>
      <c r="G71" s="18"/>
      <c r="H71" s="18">
        <f>SUM(E71:G71)</f>
        <v>480</v>
      </c>
      <c r="I71" s="18">
        <v>480</v>
      </c>
      <c r="J71" s="18"/>
      <c r="K71" s="18"/>
      <c r="L71" s="18">
        <f>SUM(I71:K71)</f>
        <v>480</v>
      </c>
    </row>
    <row r="72" spans="2:12" ht="28.5">
      <c r="B72" s="4" t="s">
        <v>133</v>
      </c>
      <c r="C72" s="41"/>
      <c r="D72" s="42"/>
      <c r="E72" s="18"/>
      <c r="F72" s="18"/>
      <c r="G72" s="18"/>
      <c r="H72" s="18"/>
      <c r="I72" s="18"/>
      <c r="J72" s="18"/>
      <c r="K72" s="18"/>
      <c r="L72" s="18"/>
    </row>
    <row r="73" spans="2:12" ht="30">
      <c r="B73" s="43" t="s">
        <v>151</v>
      </c>
      <c r="C73" s="41">
        <v>2014</v>
      </c>
      <c r="D73" s="42" t="s">
        <v>134</v>
      </c>
      <c r="E73" s="18">
        <v>3772.7</v>
      </c>
      <c r="F73" s="18"/>
      <c r="G73" s="18"/>
      <c r="H73" s="18">
        <f>SUM(E73:G73)</f>
        <v>3772.7</v>
      </c>
      <c r="I73" s="18">
        <v>3706.24</v>
      </c>
      <c r="J73" s="18"/>
      <c r="K73" s="18"/>
      <c r="L73" s="18">
        <f>SUM(I73:K73)</f>
        <v>3706.24</v>
      </c>
    </row>
    <row r="74" spans="2:12" ht="28.5">
      <c r="B74" s="4" t="s">
        <v>170</v>
      </c>
      <c r="C74" s="41"/>
      <c r="D74" s="42"/>
      <c r="E74" s="18"/>
      <c r="F74" s="18"/>
      <c r="G74" s="18"/>
      <c r="H74" s="18"/>
      <c r="I74" s="18"/>
      <c r="J74" s="18"/>
      <c r="K74" s="18"/>
      <c r="L74" s="18"/>
    </row>
    <row r="75" spans="2:12" ht="30">
      <c r="B75" s="43" t="s">
        <v>131</v>
      </c>
      <c r="C75" s="41">
        <v>2014</v>
      </c>
      <c r="D75" s="42" t="s">
        <v>132</v>
      </c>
      <c r="E75" s="18">
        <v>19938.5</v>
      </c>
      <c r="F75" s="18"/>
      <c r="G75" s="18"/>
      <c r="H75" s="18">
        <f>SUM(E75:G75)</f>
        <v>19938.5</v>
      </c>
      <c r="I75" s="18">
        <v>15101.078</v>
      </c>
      <c r="J75" s="18"/>
      <c r="K75" s="18"/>
      <c r="L75" s="18">
        <f>SUM(I75:K75)</f>
        <v>15101.078</v>
      </c>
    </row>
    <row r="76" spans="2:12" ht="28.5">
      <c r="B76" s="4" t="s">
        <v>136</v>
      </c>
      <c r="C76" s="41"/>
      <c r="D76" s="42"/>
      <c r="E76" s="18"/>
      <c r="F76" s="18"/>
      <c r="G76" s="18"/>
      <c r="H76" s="18"/>
      <c r="I76" s="18"/>
      <c r="J76" s="18"/>
      <c r="K76" s="18"/>
      <c r="L76" s="18"/>
    </row>
    <row r="77" spans="2:12" ht="30">
      <c r="B77" s="43" t="s">
        <v>137</v>
      </c>
      <c r="C77" s="41" t="s">
        <v>152</v>
      </c>
      <c r="D77" s="42" t="s">
        <v>138</v>
      </c>
      <c r="E77" s="18">
        <v>1961.2</v>
      </c>
      <c r="F77" s="18"/>
      <c r="G77" s="18"/>
      <c r="H77" s="18">
        <f>SUM(E77:G77)</f>
        <v>1961.2</v>
      </c>
      <c r="I77" s="18">
        <v>1816.68</v>
      </c>
      <c r="J77" s="18"/>
      <c r="K77" s="18"/>
      <c r="L77" s="18">
        <f>SUM(I77:K77)</f>
        <v>1816.68</v>
      </c>
    </row>
    <row r="78" spans="2:12" ht="15">
      <c r="B78" s="4" t="s">
        <v>145</v>
      </c>
      <c r="C78" s="41"/>
      <c r="D78" s="42"/>
      <c r="E78" s="18"/>
      <c r="F78" s="18"/>
      <c r="G78" s="18"/>
      <c r="H78" s="18"/>
      <c r="I78" s="18"/>
      <c r="J78" s="18"/>
      <c r="K78" s="18"/>
      <c r="L78" s="18"/>
    </row>
    <row r="79" spans="2:12" ht="45">
      <c r="B79" s="43" t="s">
        <v>146</v>
      </c>
      <c r="C79" s="42">
        <v>2014</v>
      </c>
      <c r="D79" s="42" t="s">
        <v>147</v>
      </c>
      <c r="E79" s="18">
        <v>441</v>
      </c>
      <c r="F79" s="18"/>
      <c r="G79" s="18"/>
      <c r="H79" s="18">
        <f>SUM(E79:G79)</f>
        <v>441</v>
      </c>
      <c r="I79" s="18">
        <v>403.34</v>
      </c>
      <c r="J79" s="18"/>
      <c r="K79" s="18"/>
      <c r="L79" s="18">
        <f aca="true" t="shared" si="6" ref="L79:L142">SUM(I79:K79)</f>
        <v>403.34</v>
      </c>
    </row>
    <row r="80" spans="2:12" ht="15">
      <c r="B80" s="4" t="s">
        <v>128</v>
      </c>
      <c r="C80" s="41"/>
      <c r="D80" s="5"/>
      <c r="E80" s="44"/>
      <c r="F80" s="44"/>
      <c r="G80" s="44"/>
      <c r="H80" s="44"/>
      <c r="I80" s="44"/>
      <c r="J80" s="44"/>
      <c r="K80" s="44"/>
      <c r="L80" s="44"/>
    </row>
    <row r="81" spans="2:12" ht="30">
      <c r="B81" s="43" t="s">
        <v>154</v>
      </c>
      <c r="C81" s="42" t="s">
        <v>123</v>
      </c>
      <c r="D81" s="42" t="s">
        <v>155</v>
      </c>
      <c r="E81" s="18">
        <v>22253.5</v>
      </c>
      <c r="F81" s="18"/>
      <c r="G81" s="18"/>
      <c r="H81" s="18">
        <f>SUM(E81:G81)</f>
        <v>22253.5</v>
      </c>
      <c r="I81" s="18">
        <v>21279.39</v>
      </c>
      <c r="J81" s="18"/>
      <c r="K81" s="18"/>
      <c r="L81" s="18">
        <f t="shared" si="6"/>
        <v>21279.39</v>
      </c>
    </row>
    <row r="82" spans="2:12" ht="28.5">
      <c r="B82" s="4" t="s">
        <v>129</v>
      </c>
      <c r="C82" s="45"/>
      <c r="D82" s="42"/>
      <c r="E82" s="18"/>
      <c r="F82" s="18"/>
      <c r="G82" s="18"/>
      <c r="H82" s="18"/>
      <c r="I82" s="18"/>
      <c r="J82" s="18"/>
      <c r="K82" s="18"/>
      <c r="L82" s="18"/>
    </row>
    <row r="83" spans="2:12" ht="30">
      <c r="B83" s="43" t="s">
        <v>156</v>
      </c>
      <c r="C83" s="41">
        <v>2014</v>
      </c>
      <c r="D83" s="42" t="s">
        <v>130</v>
      </c>
      <c r="E83" s="18">
        <f>2561.7-643</f>
        <v>1918.6999999999998</v>
      </c>
      <c r="F83" s="18"/>
      <c r="G83" s="18"/>
      <c r="H83" s="18">
        <f>SUM(E83:G83)</f>
        <v>1918.6999999999998</v>
      </c>
      <c r="I83" s="18">
        <v>1918.69</v>
      </c>
      <c r="J83" s="18"/>
      <c r="K83" s="18"/>
      <c r="L83" s="18">
        <f t="shared" si="6"/>
        <v>1918.69</v>
      </c>
    </row>
    <row r="84" spans="2:12" ht="28.5">
      <c r="B84" s="4" t="s">
        <v>135</v>
      </c>
      <c r="C84" s="45"/>
      <c r="D84" s="42"/>
      <c r="E84" s="18"/>
      <c r="F84" s="18"/>
      <c r="G84" s="18"/>
      <c r="H84" s="18"/>
      <c r="I84" s="18"/>
      <c r="J84" s="18"/>
      <c r="K84" s="18"/>
      <c r="L84" s="18"/>
    </row>
    <row r="85" spans="2:12" ht="15">
      <c r="B85" s="43" t="s">
        <v>153</v>
      </c>
      <c r="C85" s="41">
        <v>2014</v>
      </c>
      <c r="D85" s="42" t="s">
        <v>163</v>
      </c>
      <c r="E85" s="18">
        <v>4135.6</v>
      </c>
      <c r="F85" s="18"/>
      <c r="G85" s="18"/>
      <c r="H85" s="18">
        <f>SUM(E85:G85)</f>
        <v>4135.6</v>
      </c>
      <c r="I85" s="18">
        <v>3548.34</v>
      </c>
      <c r="J85" s="18"/>
      <c r="K85" s="18"/>
      <c r="L85" s="18">
        <f t="shared" si="6"/>
        <v>3548.34</v>
      </c>
    </row>
    <row r="86" spans="2:12" ht="15">
      <c r="B86" s="4" t="s">
        <v>213</v>
      </c>
      <c r="C86" s="41"/>
      <c r="D86" s="42"/>
      <c r="E86" s="18"/>
      <c r="F86" s="18"/>
      <c r="G86" s="18"/>
      <c r="H86" s="18"/>
      <c r="I86" s="18"/>
      <c r="J86" s="18"/>
      <c r="K86" s="18"/>
      <c r="L86" s="18"/>
    </row>
    <row r="87" spans="2:12" ht="60">
      <c r="B87" s="43" t="s">
        <v>207</v>
      </c>
      <c r="C87" s="41" t="s">
        <v>40</v>
      </c>
      <c r="D87" s="42" t="s">
        <v>208</v>
      </c>
      <c r="E87" s="18">
        <v>971</v>
      </c>
      <c r="F87" s="18"/>
      <c r="G87" s="18"/>
      <c r="H87" s="18">
        <f>SUM(E87:G87)</f>
        <v>971</v>
      </c>
      <c r="I87" s="18">
        <v>714.53</v>
      </c>
      <c r="J87" s="18"/>
      <c r="K87" s="18"/>
      <c r="L87" s="18">
        <f t="shared" si="6"/>
        <v>714.53</v>
      </c>
    </row>
    <row r="88" spans="2:12" ht="15">
      <c r="B88" s="4" t="s">
        <v>143</v>
      </c>
      <c r="C88" s="41"/>
      <c r="D88" s="42"/>
      <c r="E88" s="18"/>
      <c r="F88" s="18"/>
      <c r="G88" s="18"/>
      <c r="H88" s="18"/>
      <c r="I88" s="18"/>
      <c r="J88" s="18"/>
      <c r="K88" s="18"/>
      <c r="L88" s="18"/>
    </row>
    <row r="89" spans="2:12" ht="60">
      <c r="B89" s="43" t="s">
        <v>174</v>
      </c>
      <c r="C89" s="41">
        <v>2014</v>
      </c>
      <c r="D89" s="42" t="s">
        <v>144</v>
      </c>
      <c r="E89" s="18">
        <f>3700-1518.6</f>
        <v>2181.4</v>
      </c>
      <c r="F89" s="18"/>
      <c r="G89" s="18"/>
      <c r="H89" s="18">
        <f>SUM(E89:G89)</f>
        <v>2181.4</v>
      </c>
      <c r="I89" s="18">
        <v>2181.4</v>
      </c>
      <c r="J89" s="18"/>
      <c r="K89" s="18"/>
      <c r="L89" s="18">
        <f t="shared" si="6"/>
        <v>2181.4</v>
      </c>
    </row>
    <row r="90" spans="2:12" ht="28.5">
      <c r="B90" s="2" t="s">
        <v>4</v>
      </c>
      <c r="C90" s="29"/>
      <c r="D90" s="29"/>
      <c r="E90" s="6">
        <f aca="true" t="shared" si="7" ref="E90:J91">E91</f>
        <v>18910.9</v>
      </c>
      <c r="F90" s="6">
        <f t="shared" si="7"/>
        <v>10300</v>
      </c>
      <c r="G90" s="6"/>
      <c r="H90" s="6">
        <f t="shared" si="7"/>
        <v>29210.9</v>
      </c>
      <c r="I90" s="6">
        <f t="shared" si="7"/>
        <v>18123.98306</v>
      </c>
      <c r="J90" s="6">
        <f t="shared" si="7"/>
        <v>8832.39256</v>
      </c>
      <c r="K90" s="6"/>
      <c r="L90" s="6">
        <f t="shared" si="6"/>
        <v>26956.37562</v>
      </c>
    </row>
    <row r="91" spans="2:12" ht="45">
      <c r="B91" s="1" t="s">
        <v>236</v>
      </c>
      <c r="C91" s="29"/>
      <c r="D91" s="29"/>
      <c r="E91" s="9">
        <f t="shared" si="7"/>
        <v>18910.9</v>
      </c>
      <c r="F91" s="9">
        <f t="shared" si="7"/>
        <v>10300</v>
      </c>
      <c r="G91" s="9"/>
      <c r="H91" s="9">
        <f t="shared" si="7"/>
        <v>29210.9</v>
      </c>
      <c r="I91" s="9">
        <f t="shared" si="7"/>
        <v>18123.98306</v>
      </c>
      <c r="J91" s="9">
        <f t="shared" si="7"/>
        <v>8832.39256</v>
      </c>
      <c r="K91" s="9"/>
      <c r="L91" s="9">
        <f t="shared" si="6"/>
        <v>26956.37562</v>
      </c>
    </row>
    <row r="92" spans="2:12" ht="30">
      <c r="B92" s="3" t="s">
        <v>6</v>
      </c>
      <c r="C92" s="36"/>
      <c r="D92" s="38"/>
      <c r="E92" s="11">
        <f>SUM(E94:E100)</f>
        <v>18910.9</v>
      </c>
      <c r="F92" s="11">
        <f>SUM(F94:F100)</f>
        <v>10300</v>
      </c>
      <c r="G92" s="11"/>
      <c r="H92" s="11">
        <f>SUM(H94:H100)</f>
        <v>29210.9</v>
      </c>
      <c r="I92" s="11">
        <f>SUM(I94:I100)</f>
        <v>18123.98306</v>
      </c>
      <c r="J92" s="11">
        <f>SUM(J94:J100)</f>
        <v>8832.39256</v>
      </c>
      <c r="K92" s="11"/>
      <c r="L92" s="11">
        <f t="shared" si="6"/>
        <v>26956.37562</v>
      </c>
    </row>
    <row r="93" spans="2:12" ht="28.5">
      <c r="B93" s="32" t="s">
        <v>209</v>
      </c>
      <c r="C93" s="36"/>
      <c r="D93" s="38"/>
      <c r="E93" s="11"/>
      <c r="F93" s="11"/>
      <c r="G93" s="11"/>
      <c r="H93" s="11"/>
      <c r="I93" s="11"/>
      <c r="J93" s="11"/>
      <c r="K93" s="11"/>
      <c r="L93" s="11"/>
    </row>
    <row r="94" spans="2:12" ht="31.5">
      <c r="B94" s="47" t="s">
        <v>210</v>
      </c>
      <c r="C94" s="17" t="s">
        <v>211</v>
      </c>
      <c r="D94" s="48" t="s">
        <v>212</v>
      </c>
      <c r="E94" s="18">
        <v>108.1</v>
      </c>
      <c r="F94" s="18"/>
      <c r="G94" s="11"/>
      <c r="H94" s="18">
        <f>SUM(E94:G94)</f>
        <v>108.1</v>
      </c>
      <c r="I94" s="18">
        <v>108.083</v>
      </c>
      <c r="J94" s="18"/>
      <c r="K94" s="11"/>
      <c r="L94" s="18">
        <f t="shared" si="6"/>
        <v>108.083</v>
      </c>
    </row>
    <row r="95" spans="2:12" ht="28.5">
      <c r="B95" s="32" t="s">
        <v>94</v>
      </c>
      <c r="C95" s="29"/>
      <c r="D95" s="29"/>
      <c r="E95" s="11"/>
      <c r="F95" s="11"/>
      <c r="G95" s="11"/>
      <c r="H95" s="11"/>
      <c r="I95" s="11"/>
      <c r="J95" s="11"/>
      <c r="K95" s="11"/>
      <c r="L95" s="11"/>
    </row>
    <row r="96" spans="2:12" ht="47.25">
      <c r="B96" s="47" t="s">
        <v>96</v>
      </c>
      <c r="C96" s="17" t="s">
        <v>95</v>
      </c>
      <c r="D96" s="48" t="s">
        <v>98</v>
      </c>
      <c r="E96" s="18">
        <f>7418.6+2995.3-1260.1</f>
        <v>9153.800000000001</v>
      </c>
      <c r="F96" s="18">
        <v>6238</v>
      </c>
      <c r="G96" s="18"/>
      <c r="H96" s="18">
        <f>SUM(E96:G96)</f>
        <v>15391.800000000001</v>
      </c>
      <c r="I96" s="18">
        <v>8366.93852</v>
      </c>
      <c r="J96" s="18">
        <v>5012.23726</v>
      </c>
      <c r="K96" s="18"/>
      <c r="L96" s="18">
        <f t="shared" si="6"/>
        <v>13379.17578</v>
      </c>
    </row>
    <row r="97" spans="2:12" ht="15">
      <c r="B97" s="32" t="s">
        <v>72</v>
      </c>
      <c r="C97" s="49"/>
      <c r="D97" s="29"/>
      <c r="E97" s="11"/>
      <c r="F97" s="11"/>
      <c r="G97" s="11"/>
      <c r="H97" s="11"/>
      <c r="I97" s="11"/>
      <c r="J97" s="11"/>
      <c r="K97" s="11"/>
      <c r="L97" s="11"/>
    </row>
    <row r="98" spans="2:12" ht="47.25">
      <c r="B98" s="47" t="s">
        <v>180</v>
      </c>
      <c r="C98" s="17" t="s">
        <v>157</v>
      </c>
      <c r="D98" s="48" t="s">
        <v>107</v>
      </c>
      <c r="E98" s="18">
        <f>3130.9-25.6</f>
        <v>3105.3</v>
      </c>
      <c r="F98" s="18"/>
      <c r="G98" s="11"/>
      <c r="H98" s="18">
        <f>SUM(E98:G98)</f>
        <v>3105.3</v>
      </c>
      <c r="I98" s="18">
        <v>3105.28857</v>
      </c>
      <c r="J98" s="18"/>
      <c r="K98" s="11"/>
      <c r="L98" s="18">
        <f t="shared" si="6"/>
        <v>3105.28857</v>
      </c>
    </row>
    <row r="99" spans="2:12" ht="28.5">
      <c r="B99" s="32" t="s">
        <v>97</v>
      </c>
      <c r="C99" s="23"/>
      <c r="D99" s="64"/>
      <c r="E99" s="18"/>
      <c r="F99" s="18"/>
      <c r="G99" s="11"/>
      <c r="H99" s="18"/>
      <c r="I99" s="18"/>
      <c r="J99" s="18"/>
      <c r="K99" s="11"/>
      <c r="L99" s="18"/>
    </row>
    <row r="100" spans="2:12" ht="78.75">
      <c r="B100" s="47" t="s">
        <v>198</v>
      </c>
      <c r="C100" s="17" t="s">
        <v>99</v>
      </c>
      <c r="D100" s="50" t="s">
        <v>106</v>
      </c>
      <c r="E100" s="18">
        <f>6974.2-430.5</f>
        <v>6543.7</v>
      </c>
      <c r="F100" s="18">
        <v>4062</v>
      </c>
      <c r="G100" s="18"/>
      <c r="H100" s="18">
        <f>SUM(E100:G100)</f>
        <v>10605.7</v>
      </c>
      <c r="I100" s="18">
        <v>6543.67297</v>
      </c>
      <c r="J100" s="18">
        <v>3820.1553</v>
      </c>
      <c r="K100" s="18"/>
      <c r="L100" s="18">
        <f t="shared" si="6"/>
        <v>10363.82827</v>
      </c>
    </row>
    <row r="101" spans="2:12" ht="14.25">
      <c r="B101" s="2" t="s">
        <v>15</v>
      </c>
      <c r="C101" s="29"/>
      <c r="D101" s="29"/>
      <c r="E101" s="6">
        <f>E102+E124+E119</f>
        <v>68540.4</v>
      </c>
      <c r="F101" s="6">
        <f>F102+F124+F119</f>
        <v>3100</v>
      </c>
      <c r="G101" s="6"/>
      <c r="H101" s="6">
        <f>H102+H124+H119</f>
        <v>71640.4</v>
      </c>
      <c r="I101" s="6">
        <f>I102+I124+I119</f>
        <v>65252.47</v>
      </c>
      <c r="J101" s="6">
        <f>J102+J124+J119</f>
        <v>3036.1</v>
      </c>
      <c r="K101" s="6"/>
      <c r="L101" s="6">
        <f t="shared" si="6"/>
        <v>68288.57</v>
      </c>
    </row>
    <row r="102" spans="2:12" ht="14.25">
      <c r="B102" s="2" t="s">
        <v>3</v>
      </c>
      <c r="C102" s="29"/>
      <c r="D102" s="29"/>
      <c r="E102" s="6">
        <f aca="true" t="shared" si="8" ref="E102:I103">E103</f>
        <v>6591.8</v>
      </c>
      <c r="F102" s="6"/>
      <c r="G102" s="6"/>
      <c r="H102" s="6">
        <f t="shared" si="8"/>
        <v>6591.8</v>
      </c>
      <c r="I102" s="6">
        <f t="shared" si="8"/>
        <v>5174.27</v>
      </c>
      <c r="J102" s="6"/>
      <c r="K102" s="6"/>
      <c r="L102" s="6">
        <f t="shared" si="6"/>
        <v>5174.27</v>
      </c>
    </row>
    <row r="103" spans="2:12" ht="60">
      <c r="B103" s="1" t="s">
        <v>1</v>
      </c>
      <c r="C103" s="29"/>
      <c r="D103" s="29"/>
      <c r="E103" s="9">
        <f t="shared" si="8"/>
        <v>6591.8</v>
      </c>
      <c r="F103" s="9"/>
      <c r="G103" s="9"/>
      <c r="H103" s="9">
        <f t="shared" si="8"/>
        <v>6591.8</v>
      </c>
      <c r="I103" s="9">
        <f t="shared" si="8"/>
        <v>5174.27</v>
      </c>
      <c r="J103" s="9"/>
      <c r="K103" s="9"/>
      <c r="L103" s="9">
        <f t="shared" si="6"/>
        <v>5174.27</v>
      </c>
    </row>
    <row r="104" spans="2:12" ht="45">
      <c r="B104" s="51" t="s">
        <v>16</v>
      </c>
      <c r="C104" s="29"/>
      <c r="D104" s="11"/>
      <c r="E104" s="11">
        <f>SUM(E106:E118)</f>
        <v>6591.8</v>
      </c>
      <c r="F104" s="11"/>
      <c r="G104" s="11"/>
      <c r="H104" s="11">
        <f>SUM(H106:H118)</f>
        <v>6591.8</v>
      </c>
      <c r="I104" s="11">
        <f>SUM(I106:I118)</f>
        <v>5174.27</v>
      </c>
      <c r="J104" s="11"/>
      <c r="K104" s="11"/>
      <c r="L104" s="11">
        <f t="shared" si="6"/>
        <v>5174.27</v>
      </c>
    </row>
    <row r="105" spans="2:12" ht="15">
      <c r="B105" s="4" t="s">
        <v>63</v>
      </c>
      <c r="C105" s="33"/>
      <c r="D105" s="33"/>
      <c r="E105" s="11"/>
      <c r="F105" s="11"/>
      <c r="G105" s="11"/>
      <c r="H105" s="11"/>
      <c r="I105" s="11"/>
      <c r="J105" s="11"/>
      <c r="K105" s="11"/>
      <c r="L105" s="11"/>
    </row>
    <row r="106" spans="2:12" ht="45">
      <c r="B106" s="43" t="s">
        <v>87</v>
      </c>
      <c r="C106" s="12" t="s">
        <v>64</v>
      </c>
      <c r="D106" s="52" t="s">
        <v>65</v>
      </c>
      <c r="E106" s="18">
        <v>595.7</v>
      </c>
      <c r="F106" s="18"/>
      <c r="G106" s="18"/>
      <c r="H106" s="18">
        <f>SUM(E106:G106)</f>
        <v>595.7</v>
      </c>
      <c r="I106" s="18">
        <v>595.67</v>
      </c>
      <c r="J106" s="18"/>
      <c r="K106" s="18"/>
      <c r="L106" s="18">
        <f t="shared" si="6"/>
        <v>595.67</v>
      </c>
    </row>
    <row r="107" spans="2:12" ht="15">
      <c r="B107" s="4" t="s">
        <v>66</v>
      </c>
      <c r="C107" s="33"/>
      <c r="D107" s="33"/>
      <c r="E107" s="11"/>
      <c r="F107" s="11"/>
      <c r="G107" s="11"/>
      <c r="H107" s="18"/>
      <c r="I107" s="11"/>
      <c r="J107" s="11"/>
      <c r="K107" s="11"/>
      <c r="L107" s="18"/>
    </row>
    <row r="108" spans="2:12" ht="75">
      <c r="B108" s="43" t="s">
        <v>67</v>
      </c>
      <c r="C108" s="12" t="s">
        <v>64</v>
      </c>
      <c r="D108" s="52" t="s">
        <v>68</v>
      </c>
      <c r="E108" s="18">
        <f>791.4-462.6</f>
        <v>328.79999999999995</v>
      </c>
      <c r="F108" s="18"/>
      <c r="G108" s="18"/>
      <c r="H108" s="18">
        <f>SUM(E108:G108)</f>
        <v>328.79999999999995</v>
      </c>
      <c r="I108" s="18">
        <v>328.8</v>
      </c>
      <c r="J108" s="18"/>
      <c r="K108" s="18"/>
      <c r="L108" s="18">
        <f t="shared" si="6"/>
        <v>328.8</v>
      </c>
    </row>
    <row r="109" spans="2:12" ht="15.75">
      <c r="B109" s="54" t="s">
        <v>148</v>
      </c>
      <c r="C109" s="54"/>
      <c r="D109" s="54"/>
      <c r="E109" s="18"/>
      <c r="F109" s="18"/>
      <c r="G109" s="18"/>
      <c r="H109" s="18"/>
      <c r="I109" s="18"/>
      <c r="J109" s="18"/>
      <c r="K109" s="18"/>
      <c r="L109" s="18"/>
    </row>
    <row r="110" spans="2:12" ht="63">
      <c r="B110" s="55" t="s">
        <v>172</v>
      </c>
      <c r="C110" s="12" t="s">
        <v>149</v>
      </c>
      <c r="D110" s="24" t="s">
        <v>164</v>
      </c>
      <c r="E110" s="18">
        <f>2689.4-537.8</f>
        <v>2151.6000000000004</v>
      </c>
      <c r="F110" s="18"/>
      <c r="G110" s="18"/>
      <c r="H110" s="18">
        <f>SUM(E110:G110)</f>
        <v>2151.6000000000004</v>
      </c>
      <c r="I110" s="18">
        <v>2151.5</v>
      </c>
      <c r="J110" s="18"/>
      <c r="K110" s="18"/>
      <c r="L110" s="18">
        <f t="shared" si="6"/>
        <v>2151.5</v>
      </c>
    </row>
    <row r="111" spans="2:12" ht="42.75">
      <c r="B111" s="4" t="s">
        <v>69</v>
      </c>
      <c r="C111" s="56"/>
      <c r="D111" s="56"/>
      <c r="E111" s="18"/>
      <c r="F111" s="18"/>
      <c r="G111" s="18"/>
      <c r="H111" s="18"/>
      <c r="I111" s="18"/>
      <c r="J111" s="18"/>
      <c r="K111" s="18"/>
      <c r="L111" s="18"/>
    </row>
    <row r="112" spans="2:12" ht="45">
      <c r="B112" s="43" t="s">
        <v>70</v>
      </c>
      <c r="C112" s="52" t="s">
        <v>40</v>
      </c>
      <c r="D112" s="52" t="s">
        <v>71</v>
      </c>
      <c r="E112" s="18">
        <v>478.7</v>
      </c>
      <c r="F112" s="18"/>
      <c r="G112" s="18"/>
      <c r="H112" s="18">
        <f>SUM(E112:G112)</f>
        <v>478.7</v>
      </c>
      <c r="I112" s="18">
        <v>128.1</v>
      </c>
      <c r="J112" s="18"/>
      <c r="K112" s="18"/>
      <c r="L112" s="18">
        <f t="shared" si="6"/>
        <v>128.1</v>
      </c>
    </row>
    <row r="113" spans="2:12" ht="15">
      <c r="B113" s="4" t="s">
        <v>72</v>
      </c>
      <c r="C113" s="52"/>
      <c r="D113" s="52"/>
      <c r="E113" s="11"/>
      <c r="F113" s="11"/>
      <c r="G113" s="11"/>
      <c r="H113" s="18"/>
      <c r="I113" s="11"/>
      <c r="J113" s="11"/>
      <c r="K113" s="11"/>
      <c r="L113" s="18"/>
    </row>
    <row r="114" spans="2:12" ht="45">
      <c r="B114" s="43" t="s">
        <v>73</v>
      </c>
      <c r="C114" s="52" t="s">
        <v>40</v>
      </c>
      <c r="D114" s="52" t="s">
        <v>74</v>
      </c>
      <c r="E114" s="18">
        <v>561.3</v>
      </c>
      <c r="F114" s="18"/>
      <c r="G114" s="18"/>
      <c r="H114" s="18">
        <f>SUM(E114:G114)</f>
        <v>561.3</v>
      </c>
      <c r="I114" s="18">
        <v>520.7</v>
      </c>
      <c r="J114" s="18"/>
      <c r="K114" s="18"/>
      <c r="L114" s="18">
        <f t="shared" si="6"/>
        <v>520.7</v>
      </c>
    </row>
    <row r="115" spans="2:12" ht="15">
      <c r="B115" s="4" t="s">
        <v>84</v>
      </c>
      <c r="C115" s="52"/>
      <c r="D115" s="52"/>
      <c r="E115" s="18"/>
      <c r="F115" s="18"/>
      <c r="G115" s="18"/>
      <c r="H115" s="18"/>
      <c r="I115" s="18"/>
      <c r="J115" s="18"/>
      <c r="K115" s="18"/>
      <c r="L115" s="18"/>
    </row>
    <row r="116" spans="2:12" ht="60">
      <c r="B116" s="43" t="s">
        <v>195</v>
      </c>
      <c r="C116" s="52">
        <v>2014</v>
      </c>
      <c r="D116" s="24" t="s">
        <v>165</v>
      </c>
      <c r="E116" s="18">
        <v>2010.3</v>
      </c>
      <c r="F116" s="18"/>
      <c r="G116" s="18"/>
      <c r="H116" s="18">
        <f>SUM(E116:G116)</f>
        <v>2010.3</v>
      </c>
      <c r="I116" s="18">
        <v>984.1</v>
      </c>
      <c r="J116" s="18"/>
      <c r="K116" s="18"/>
      <c r="L116" s="18">
        <f t="shared" si="6"/>
        <v>984.1</v>
      </c>
    </row>
    <row r="117" spans="2:12" ht="28.5">
      <c r="B117" s="4" t="s">
        <v>114</v>
      </c>
      <c r="C117" s="33"/>
      <c r="D117" s="33"/>
      <c r="E117" s="53"/>
      <c r="F117" s="53"/>
      <c r="G117" s="53"/>
      <c r="H117" s="53"/>
      <c r="I117" s="53"/>
      <c r="J117" s="53"/>
      <c r="K117" s="53"/>
      <c r="L117" s="53"/>
    </row>
    <row r="118" spans="2:12" ht="75">
      <c r="B118" s="70" t="s">
        <v>115</v>
      </c>
      <c r="C118" s="52" t="s">
        <v>40</v>
      </c>
      <c r="D118" s="52" t="s">
        <v>116</v>
      </c>
      <c r="E118" s="18">
        <f>1666.1-1200.7</f>
        <v>465.39999999999986</v>
      </c>
      <c r="F118" s="53"/>
      <c r="G118" s="53"/>
      <c r="H118" s="18">
        <f>SUM(E118:G118)</f>
        <v>465.39999999999986</v>
      </c>
      <c r="I118" s="18">
        <v>465.4</v>
      </c>
      <c r="J118" s="53"/>
      <c r="K118" s="53"/>
      <c r="L118" s="18">
        <f t="shared" si="6"/>
        <v>465.4</v>
      </c>
    </row>
    <row r="119" spans="2:12" ht="42.75">
      <c r="B119" s="2" t="s">
        <v>7</v>
      </c>
      <c r="C119" s="29"/>
      <c r="D119" s="29"/>
      <c r="E119" s="6">
        <f>E120</f>
        <v>53463.5</v>
      </c>
      <c r="F119" s="6"/>
      <c r="G119" s="6"/>
      <c r="H119" s="6">
        <f>H120</f>
        <v>53463.5</v>
      </c>
      <c r="I119" s="6">
        <f>I120</f>
        <v>51593.1</v>
      </c>
      <c r="J119" s="6"/>
      <c r="K119" s="6"/>
      <c r="L119" s="6">
        <f t="shared" si="6"/>
        <v>51593.1</v>
      </c>
    </row>
    <row r="120" spans="2:12" ht="90">
      <c r="B120" s="1" t="s">
        <v>181</v>
      </c>
      <c r="C120" s="29"/>
      <c r="D120" s="29"/>
      <c r="E120" s="9">
        <f>E121</f>
        <v>53463.5</v>
      </c>
      <c r="F120" s="9"/>
      <c r="G120" s="9"/>
      <c r="H120" s="9">
        <f>H121</f>
        <v>53463.5</v>
      </c>
      <c r="I120" s="9">
        <f>I121</f>
        <v>51593.1</v>
      </c>
      <c r="J120" s="9"/>
      <c r="K120" s="9"/>
      <c r="L120" s="9">
        <f t="shared" si="6"/>
        <v>51593.1</v>
      </c>
    </row>
    <row r="121" spans="2:12" ht="45">
      <c r="B121" s="51" t="s">
        <v>62</v>
      </c>
      <c r="C121" s="29"/>
      <c r="D121" s="29"/>
      <c r="E121" s="11">
        <f>E123</f>
        <v>53463.5</v>
      </c>
      <c r="F121" s="11"/>
      <c r="G121" s="11"/>
      <c r="H121" s="11">
        <f>SUM(E121:G121)</f>
        <v>53463.5</v>
      </c>
      <c r="I121" s="11">
        <f>I123</f>
        <v>51593.1</v>
      </c>
      <c r="J121" s="11"/>
      <c r="K121" s="11"/>
      <c r="L121" s="11">
        <f>SUM(I121:K121)</f>
        <v>51593.1</v>
      </c>
    </row>
    <row r="122" spans="2:12" ht="15">
      <c r="B122" s="4" t="s">
        <v>90</v>
      </c>
      <c r="C122" s="29"/>
      <c r="D122" s="29"/>
      <c r="E122" s="11"/>
      <c r="F122" s="11"/>
      <c r="G122" s="11"/>
      <c r="H122" s="11"/>
      <c r="I122" s="11"/>
      <c r="J122" s="11"/>
      <c r="K122" s="11"/>
      <c r="L122" s="11"/>
    </row>
    <row r="123" spans="2:12" ht="45">
      <c r="B123" s="43" t="s">
        <v>119</v>
      </c>
      <c r="C123" s="5" t="s">
        <v>39</v>
      </c>
      <c r="D123" s="5" t="s">
        <v>120</v>
      </c>
      <c r="E123" s="18">
        <f>44085+9378.5</f>
        <v>53463.5</v>
      </c>
      <c r="F123" s="18"/>
      <c r="G123" s="11"/>
      <c r="H123" s="18">
        <f>SUM(E123:G123)</f>
        <v>53463.5</v>
      </c>
      <c r="I123" s="18">
        <v>51593.1</v>
      </c>
      <c r="J123" s="18"/>
      <c r="K123" s="11"/>
      <c r="L123" s="18">
        <f t="shared" si="6"/>
        <v>51593.1</v>
      </c>
    </row>
    <row r="124" spans="2:12" ht="28.5">
      <c r="B124" s="2" t="s">
        <v>4</v>
      </c>
      <c r="C124" s="29"/>
      <c r="D124" s="29"/>
      <c r="E124" s="6">
        <f>E125</f>
        <v>8485.1</v>
      </c>
      <c r="F124" s="6">
        <f>F125</f>
        <v>3100</v>
      </c>
      <c r="G124" s="6"/>
      <c r="H124" s="6">
        <f>H125</f>
        <v>11585.1</v>
      </c>
      <c r="I124" s="6">
        <f>I125</f>
        <v>8485.1</v>
      </c>
      <c r="J124" s="6">
        <f>J125</f>
        <v>3036.1</v>
      </c>
      <c r="K124" s="6"/>
      <c r="L124" s="6">
        <f t="shared" si="6"/>
        <v>11521.2</v>
      </c>
    </row>
    <row r="125" spans="2:12" ht="45">
      <c r="B125" s="1" t="s">
        <v>235</v>
      </c>
      <c r="C125" s="29"/>
      <c r="D125" s="29"/>
      <c r="E125" s="9">
        <f>SUM(E126:E126)</f>
        <v>8485.1</v>
      </c>
      <c r="F125" s="9">
        <f>SUM(F126:F126)</f>
        <v>3100</v>
      </c>
      <c r="G125" s="9"/>
      <c r="H125" s="9">
        <f>SUM(H126:H126)</f>
        <v>11585.1</v>
      </c>
      <c r="I125" s="9">
        <f>SUM(I126:I126)</f>
        <v>8485.1</v>
      </c>
      <c r="J125" s="9">
        <f>SUM(J126:J126)</f>
        <v>3036.1</v>
      </c>
      <c r="K125" s="9"/>
      <c r="L125" s="9">
        <f t="shared" si="6"/>
        <v>11521.2</v>
      </c>
    </row>
    <row r="126" spans="2:12" ht="15">
      <c r="B126" s="51" t="s">
        <v>5</v>
      </c>
      <c r="C126" s="36"/>
      <c r="D126" s="38"/>
      <c r="E126" s="11">
        <f>E128</f>
        <v>8485.1</v>
      </c>
      <c r="F126" s="11">
        <f>F128</f>
        <v>3100</v>
      </c>
      <c r="G126" s="11"/>
      <c r="H126" s="11">
        <f>H128</f>
        <v>11585.1</v>
      </c>
      <c r="I126" s="11">
        <f>I128</f>
        <v>8485.1</v>
      </c>
      <c r="J126" s="11">
        <f>J128</f>
        <v>3036.1</v>
      </c>
      <c r="K126" s="11"/>
      <c r="L126" s="11">
        <f t="shared" si="6"/>
        <v>11521.2</v>
      </c>
    </row>
    <row r="127" spans="2:12" ht="28.5">
      <c r="B127" s="4" t="s">
        <v>91</v>
      </c>
      <c r="C127" s="29"/>
      <c r="D127" s="29"/>
      <c r="E127" s="11"/>
      <c r="F127" s="11"/>
      <c r="G127" s="11"/>
      <c r="H127" s="11"/>
      <c r="I127" s="11"/>
      <c r="J127" s="11"/>
      <c r="K127" s="11"/>
      <c r="L127" s="11"/>
    </row>
    <row r="128" spans="2:12" ht="15">
      <c r="B128" s="43" t="s">
        <v>92</v>
      </c>
      <c r="C128" s="5" t="s">
        <v>95</v>
      </c>
      <c r="D128" s="5" t="s">
        <v>93</v>
      </c>
      <c r="E128" s="18">
        <f>8663.5-178.4</f>
        <v>8485.1</v>
      </c>
      <c r="F128" s="18">
        <v>3100</v>
      </c>
      <c r="G128" s="18"/>
      <c r="H128" s="18">
        <f>SUM(E128:G128)</f>
        <v>11585.1</v>
      </c>
      <c r="I128" s="18">
        <v>8485.1</v>
      </c>
      <c r="J128" s="18">
        <v>3036.1</v>
      </c>
      <c r="K128" s="18"/>
      <c r="L128" s="18">
        <f t="shared" si="6"/>
        <v>11521.2</v>
      </c>
    </row>
    <row r="129" spans="2:12" ht="15">
      <c r="B129" s="10" t="s">
        <v>214</v>
      </c>
      <c r="C129" s="5"/>
      <c r="D129" s="5"/>
      <c r="E129" s="6">
        <f>E130</f>
        <v>5000</v>
      </c>
      <c r="F129" s="18"/>
      <c r="G129" s="18"/>
      <c r="H129" s="6">
        <f>H130</f>
        <v>5000</v>
      </c>
      <c r="I129" s="6"/>
      <c r="J129" s="18"/>
      <c r="K129" s="18"/>
      <c r="L129" s="6"/>
    </row>
    <row r="130" spans="2:12" ht="15">
      <c r="B130" s="4" t="s">
        <v>3</v>
      </c>
      <c r="C130" s="5"/>
      <c r="D130" s="5"/>
      <c r="E130" s="6">
        <f>E131</f>
        <v>5000</v>
      </c>
      <c r="F130" s="18"/>
      <c r="G130" s="18"/>
      <c r="H130" s="6">
        <f>H131</f>
        <v>5000</v>
      </c>
      <c r="I130" s="6"/>
      <c r="J130" s="18"/>
      <c r="K130" s="18"/>
      <c r="L130" s="6"/>
    </row>
    <row r="131" spans="2:12" ht="45">
      <c r="B131" s="1" t="s">
        <v>218</v>
      </c>
      <c r="C131" s="5"/>
      <c r="D131" s="5"/>
      <c r="E131" s="9">
        <f>E132</f>
        <v>5000</v>
      </c>
      <c r="F131" s="18"/>
      <c r="G131" s="18"/>
      <c r="H131" s="9">
        <f>H132</f>
        <v>5000</v>
      </c>
      <c r="I131" s="9"/>
      <c r="J131" s="18"/>
      <c r="K131" s="18"/>
      <c r="L131" s="9"/>
    </row>
    <row r="132" spans="2:12" ht="45">
      <c r="B132" s="51" t="s">
        <v>231</v>
      </c>
      <c r="C132" s="5"/>
      <c r="D132" s="5"/>
      <c r="E132" s="11">
        <f>E134</f>
        <v>5000</v>
      </c>
      <c r="F132" s="18"/>
      <c r="G132" s="18"/>
      <c r="H132" s="11">
        <f>H134</f>
        <v>5000</v>
      </c>
      <c r="I132" s="11"/>
      <c r="J132" s="18"/>
      <c r="K132" s="18"/>
      <c r="L132" s="11"/>
    </row>
    <row r="133" spans="2:12" ht="15">
      <c r="B133" s="4" t="s">
        <v>220</v>
      </c>
      <c r="C133" s="5"/>
      <c r="D133" s="5"/>
      <c r="E133" s="11"/>
      <c r="F133" s="18"/>
      <c r="G133" s="18"/>
      <c r="H133" s="11"/>
      <c r="I133" s="11"/>
      <c r="J133" s="18"/>
      <c r="K133" s="18"/>
      <c r="L133" s="11"/>
    </row>
    <row r="134" spans="2:12" ht="30">
      <c r="B134" s="34" t="s">
        <v>215</v>
      </c>
      <c r="C134" s="5" t="s">
        <v>216</v>
      </c>
      <c r="D134" s="5" t="s">
        <v>217</v>
      </c>
      <c r="E134" s="18">
        <v>5000</v>
      </c>
      <c r="F134" s="18"/>
      <c r="G134" s="18"/>
      <c r="H134" s="18">
        <f>SUM(E134:G134)</f>
        <v>5000</v>
      </c>
      <c r="I134" s="18"/>
      <c r="J134" s="18"/>
      <c r="K134" s="18"/>
      <c r="L134" s="18"/>
    </row>
    <row r="135" spans="2:12" ht="14.25">
      <c r="B135" s="10" t="s">
        <v>17</v>
      </c>
      <c r="C135" s="29"/>
      <c r="D135" s="29"/>
      <c r="E135" s="6">
        <f>E136+E162</f>
        <v>229476.7</v>
      </c>
      <c r="F135" s="6"/>
      <c r="G135" s="6">
        <f>G136+G162</f>
        <v>34279.8</v>
      </c>
      <c r="H135" s="6">
        <f>H136+H162</f>
        <v>263756.5</v>
      </c>
      <c r="I135" s="6">
        <f>I136+I162</f>
        <v>223932.3</v>
      </c>
      <c r="J135" s="6"/>
      <c r="K135" s="6">
        <f>K136+K162</f>
        <v>24830.7</v>
      </c>
      <c r="L135" s="6">
        <f t="shared" si="6"/>
        <v>248763</v>
      </c>
    </row>
    <row r="136" spans="2:12" ht="14.25">
      <c r="B136" s="2" t="s">
        <v>19</v>
      </c>
      <c r="C136" s="29"/>
      <c r="D136" s="29"/>
      <c r="E136" s="6">
        <f>E137</f>
        <v>229476.7</v>
      </c>
      <c r="F136" s="6"/>
      <c r="G136" s="6"/>
      <c r="H136" s="6">
        <f>H137</f>
        <v>229476.7</v>
      </c>
      <c r="I136" s="6">
        <f>I137</f>
        <v>223932.3</v>
      </c>
      <c r="J136" s="6"/>
      <c r="K136" s="6"/>
      <c r="L136" s="6">
        <f t="shared" si="6"/>
        <v>223932.3</v>
      </c>
    </row>
    <row r="137" spans="2:12" ht="45">
      <c r="B137" s="1" t="s">
        <v>20</v>
      </c>
      <c r="C137" s="29"/>
      <c r="D137" s="29"/>
      <c r="E137" s="9">
        <f>E138+E157</f>
        <v>229476.7</v>
      </c>
      <c r="F137" s="9"/>
      <c r="G137" s="9"/>
      <c r="H137" s="9">
        <f>H138+H157</f>
        <v>229476.7</v>
      </c>
      <c r="I137" s="9">
        <f>I138+I157</f>
        <v>223932.3</v>
      </c>
      <c r="J137" s="9"/>
      <c r="K137" s="9"/>
      <c r="L137" s="9">
        <f t="shared" si="6"/>
        <v>223932.3</v>
      </c>
    </row>
    <row r="138" spans="2:12" ht="30">
      <c r="B138" s="51" t="s">
        <v>21</v>
      </c>
      <c r="C138" s="29"/>
      <c r="D138" s="29"/>
      <c r="E138" s="11">
        <f>E139+E142+E145+E148+E151+E153+E155</f>
        <v>183397.1</v>
      </c>
      <c r="F138" s="11"/>
      <c r="G138" s="11"/>
      <c r="H138" s="11">
        <f>H139+H142+H145+H148+H151+H153+H155</f>
        <v>183397.1</v>
      </c>
      <c r="I138" s="11">
        <f>I139+I142+I145+I148+I151+I153+I155</f>
        <v>179911.3</v>
      </c>
      <c r="J138" s="11"/>
      <c r="K138" s="11"/>
      <c r="L138" s="11">
        <f t="shared" si="6"/>
        <v>179911.3</v>
      </c>
    </row>
    <row r="139" spans="2:12" ht="14.25">
      <c r="B139" s="4" t="s">
        <v>22</v>
      </c>
      <c r="C139" s="37"/>
      <c r="D139" s="37"/>
      <c r="E139" s="20">
        <f>E140</f>
        <v>30835.3</v>
      </c>
      <c r="F139" s="20"/>
      <c r="G139" s="20"/>
      <c r="H139" s="20">
        <f>SUM(E139:G139)</f>
        <v>30835.3</v>
      </c>
      <c r="I139" s="20">
        <f>I140</f>
        <v>27349.7</v>
      </c>
      <c r="J139" s="69"/>
      <c r="K139" s="69"/>
      <c r="L139" s="20">
        <f t="shared" si="6"/>
        <v>27349.7</v>
      </c>
    </row>
    <row r="140" spans="2:12" ht="30">
      <c r="B140" s="19" t="s">
        <v>23</v>
      </c>
      <c r="C140" s="12" t="s">
        <v>36</v>
      </c>
      <c r="D140" s="12" t="s">
        <v>41</v>
      </c>
      <c r="E140" s="21">
        <v>30835.3</v>
      </c>
      <c r="F140" s="21"/>
      <c r="G140" s="21"/>
      <c r="H140" s="21">
        <f>SUM(E140:G140)</f>
        <v>30835.3</v>
      </c>
      <c r="I140" s="21">
        <v>27349.7</v>
      </c>
      <c r="J140" s="21"/>
      <c r="K140" s="21"/>
      <c r="L140" s="21">
        <f t="shared" si="6"/>
        <v>27349.7</v>
      </c>
    </row>
    <row r="141" spans="2:12" ht="15">
      <c r="B141" s="4" t="s">
        <v>24</v>
      </c>
      <c r="C141" s="12"/>
      <c r="D141" s="12"/>
      <c r="E141" s="21"/>
      <c r="F141" s="21"/>
      <c r="G141" s="21"/>
      <c r="H141" s="21"/>
      <c r="I141" s="21"/>
      <c r="J141" s="21"/>
      <c r="K141" s="21"/>
      <c r="L141" s="21"/>
    </row>
    <row r="142" spans="2:12" ht="15">
      <c r="B142" s="4" t="s">
        <v>25</v>
      </c>
      <c r="C142" s="12"/>
      <c r="D142" s="12"/>
      <c r="E142" s="20">
        <f>E143</f>
        <v>45500.1</v>
      </c>
      <c r="F142" s="20"/>
      <c r="G142" s="20"/>
      <c r="H142" s="20">
        <f>SUM(E142:G142)</f>
        <v>45500.1</v>
      </c>
      <c r="I142" s="20">
        <f>I143</f>
        <v>45500</v>
      </c>
      <c r="J142" s="20"/>
      <c r="K142" s="20"/>
      <c r="L142" s="20">
        <f t="shared" si="6"/>
        <v>45500</v>
      </c>
    </row>
    <row r="143" spans="2:12" ht="30">
      <c r="B143" s="19" t="s">
        <v>26</v>
      </c>
      <c r="C143" s="12" t="s">
        <v>37</v>
      </c>
      <c r="D143" s="12" t="s">
        <v>42</v>
      </c>
      <c r="E143" s="21">
        <v>45500.1</v>
      </c>
      <c r="F143" s="21"/>
      <c r="G143" s="21"/>
      <c r="H143" s="21">
        <f>SUM(E143:G143)</f>
        <v>45500.1</v>
      </c>
      <c r="I143" s="21">
        <v>45500</v>
      </c>
      <c r="J143" s="21"/>
      <c r="K143" s="21"/>
      <c r="L143" s="21">
        <f aca="true" t="shared" si="9" ref="L143:L166">SUM(I143:K143)</f>
        <v>45500</v>
      </c>
    </row>
    <row r="144" spans="2:12" ht="15">
      <c r="B144" s="4" t="s">
        <v>27</v>
      </c>
      <c r="C144" s="12"/>
      <c r="D144" s="12"/>
      <c r="E144" s="14"/>
      <c r="F144" s="14"/>
      <c r="G144" s="14"/>
      <c r="H144" s="14"/>
      <c r="I144" s="14"/>
      <c r="J144" s="14"/>
      <c r="K144" s="14"/>
      <c r="L144" s="14"/>
    </row>
    <row r="145" spans="2:12" ht="15">
      <c r="B145" s="4" t="s">
        <v>28</v>
      </c>
      <c r="C145" s="12"/>
      <c r="D145" s="12"/>
      <c r="E145" s="20">
        <f>E146</f>
        <v>31718.5</v>
      </c>
      <c r="F145" s="20"/>
      <c r="G145" s="20"/>
      <c r="H145" s="20">
        <f>SUM(E145:G145)</f>
        <v>31718.5</v>
      </c>
      <c r="I145" s="20">
        <f>I146</f>
        <v>31718.5</v>
      </c>
      <c r="J145" s="20"/>
      <c r="K145" s="20"/>
      <c r="L145" s="20">
        <f t="shared" si="9"/>
        <v>31718.5</v>
      </c>
    </row>
    <row r="146" spans="2:12" ht="30">
      <c r="B146" s="19" t="s">
        <v>29</v>
      </c>
      <c r="C146" s="12" t="s">
        <v>38</v>
      </c>
      <c r="D146" s="12" t="s">
        <v>43</v>
      </c>
      <c r="E146" s="21">
        <v>31718.5</v>
      </c>
      <c r="F146" s="21"/>
      <c r="G146" s="21"/>
      <c r="H146" s="21">
        <f>SUM(E146:G146)</f>
        <v>31718.5</v>
      </c>
      <c r="I146" s="21">
        <v>31718.5</v>
      </c>
      <c r="J146" s="21"/>
      <c r="K146" s="21"/>
      <c r="L146" s="21">
        <f t="shared" si="9"/>
        <v>31718.5</v>
      </c>
    </row>
    <row r="147" spans="2:12" ht="15">
      <c r="B147" s="4" t="s">
        <v>30</v>
      </c>
      <c r="C147" s="12"/>
      <c r="D147" s="12"/>
      <c r="E147" s="21"/>
      <c r="F147" s="21"/>
      <c r="G147" s="21"/>
      <c r="H147" s="21"/>
      <c r="I147" s="21"/>
      <c r="J147" s="21"/>
      <c r="K147" s="21"/>
      <c r="L147" s="21"/>
    </row>
    <row r="148" spans="2:12" ht="15">
      <c r="B148" s="4" t="s">
        <v>31</v>
      </c>
      <c r="C148" s="12"/>
      <c r="D148" s="12"/>
      <c r="E148" s="20">
        <f>E149</f>
        <v>28213.7</v>
      </c>
      <c r="F148" s="20"/>
      <c r="G148" s="20"/>
      <c r="H148" s="20">
        <f>SUM(E148:G148)</f>
        <v>28213.7</v>
      </c>
      <c r="I148" s="20">
        <f>I149</f>
        <v>28213.7</v>
      </c>
      <c r="J148" s="20"/>
      <c r="K148" s="20"/>
      <c r="L148" s="20">
        <f t="shared" si="9"/>
        <v>28213.7</v>
      </c>
    </row>
    <row r="149" spans="2:12" ht="30">
      <c r="B149" s="19" t="s">
        <v>32</v>
      </c>
      <c r="C149" s="12" t="s">
        <v>39</v>
      </c>
      <c r="D149" s="12" t="s">
        <v>44</v>
      </c>
      <c r="E149" s="21">
        <v>28213.7</v>
      </c>
      <c r="F149" s="21"/>
      <c r="G149" s="21"/>
      <c r="H149" s="21">
        <f>SUM(E149:G149)</f>
        <v>28213.7</v>
      </c>
      <c r="I149" s="21">
        <v>28213.7</v>
      </c>
      <c r="J149" s="21"/>
      <c r="K149" s="21"/>
      <c r="L149" s="21">
        <f t="shared" si="9"/>
        <v>28213.7</v>
      </c>
    </row>
    <row r="150" spans="2:12" ht="15">
      <c r="B150" s="4" t="s">
        <v>33</v>
      </c>
      <c r="C150" s="12"/>
      <c r="D150" s="12"/>
      <c r="E150" s="21"/>
      <c r="F150" s="21"/>
      <c r="G150" s="21"/>
      <c r="H150" s="21"/>
      <c r="I150" s="21"/>
      <c r="J150" s="21"/>
      <c r="K150" s="21"/>
      <c r="L150" s="21"/>
    </row>
    <row r="151" spans="2:12" ht="15">
      <c r="B151" s="4" t="s">
        <v>34</v>
      </c>
      <c r="C151" s="12"/>
      <c r="D151" s="12"/>
      <c r="E151" s="20">
        <f>E152</f>
        <v>22389</v>
      </c>
      <c r="F151" s="20"/>
      <c r="G151" s="20"/>
      <c r="H151" s="20">
        <f aca="true" t="shared" si="10" ref="H151:H156">SUM(E151:G151)</f>
        <v>22389</v>
      </c>
      <c r="I151" s="20">
        <f>I152</f>
        <v>22389</v>
      </c>
      <c r="J151" s="20"/>
      <c r="K151" s="20"/>
      <c r="L151" s="20">
        <f t="shared" si="9"/>
        <v>22389</v>
      </c>
    </row>
    <row r="152" spans="2:12" ht="60">
      <c r="B152" s="19" t="s">
        <v>48</v>
      </c>
      <c r="C152" s="12" t="s">
        <v>39</v>
      </c>
      <c r="D152" s="12" t="s">
        <v>45</v>
      </c>
      <c r="E152" s="21">
        <v>22389</v>
      </c>
      <c r="F152" s="21"/>
      <c r="G152" s="21"/>
      <c r="H152" s="21">
        <f t="shared" si="10"/>
        <v>22389</v>
      </c>
      <c r="I152" s="21">
        <v>22389</v>
      </c>
      <c r="J152" s="21"/>
      <c r="K152" s="21"/>
      <c r="L152" s="21">
        <f t="shared" si="9"/>
        <v>22389</v>
      </c>
    </row>
    <row r="153" spans="2:12" ht="14.25">
      <c r="B153" s="4" t="s">
        <v>35</v>
      </c>
      <c r="C153" s="13"/>
      <c r="D153" s="13"/>
      <c r="E153" s="20">
        <f>E154</f>
        <v>21332.5</v>
      </c>
      <c r="F153" s="20"/>
      <c r="G153" s="20"/>
      <c r="H153" s="20">
        <f t="shared" si="10"/>
        <v>21332.5</v>
      </c>
      <c r="I153" s="20">
        <f>I154</f>
        <v>21332.4</v>
      </c>
      <c r="J153" s="20"/>
      <c r="K153" s="20"/>
      <c r="L153" s="20">
        <f t="shared" si="9"/>
        <v>21332.4</v>
      </c>
    </row>
    <row r="154" spans="2:12" ht="45">
      <c r="B154" s="19" t="s">
        <v>56</v>
      </c>
      <c r="C154" s="12" t="s">
        <v>40</v>
      </c>
      <c r="D154" s="12" t="s">
        <v>46</v>
      </c>
      <c r="E154" s="21">
        <v>21332.5</v>
      </c>
      <c r="F154" s="21"/>
      <c r="G154" s="21"/>
      <c r="H154" s="21">
        <f t="shared" si="10"/>
        <v>21332.5</v>
      </c>
      <c r="I154" s="21">
        <v>21332.4</v>
      </c>
      <c r="J154" s="21"/>
      <c r="K154" s="21"/>
      <c r="L154" s="21">
        <f t="shared" si="9"/>
        <v>21332.4</v>
      </c>
    </row>
    <row r="155" spans="2:12" ht="15">
      <c r="B155" s="4" t="s">
        <v>55</v>
      </c>
      <c r="C155" s="12"/>
      <c r="D155" s="12"/>
      <c r="E155" s="20">
        <f>E156</f>
        <v>3408</v>
      </c>
      <c r="F155" s="20"/>
      <c r="G155" s="20"/>
      <c r="H155" s="20">
        <f t="shared" si="10"/>
        <v>3408</v>
      </c>
      <c r="I155" s="20">
        <f>I156</f>
        <v>3408</v>
      </c>
      <c r="J155" s="20"/>
      <c r="K155" s="20"/>
      <c r="L155" s="20">
        <f t="shared" si="9"/>
        <v>3408</v>
      </c>
    </row>
    <row r="156" spans="2:12" ht="30">
      <c r="B156" s="19" t="s">
        <v>54</v>
      </c>
      <c r="C156" s="12" t="s">
        <v>38</v>
      </c>
      <c r="D156" s="12" t="s">
        <v>47</v>
      </c>
      <c r="E156" s="21">
        <v>3408</v>
      </c>
      <c r="F156" s="21"/>
      <c r="G156" s="21"/>
      <c r="H156" s="21">
        <f t="shared" si="10"/>
        <v>3408</v>
      </c>
      <c r="I156" s="21">
        <v>3408</v>
      </c>
      <c r="J156" s="21"/>
      <c r="K156" s="21"/>
      <c r="L156" s="21">
        <f t="shared" si="9"/>
        <v>3408</v>
      </c>
    </row>
    <row r="157" spans="2:12" ht="75">
      <c r="B157" s="3" t="s">
        <v>49</v>
      </c>
      <c r="C157" s="15"/>
      <c r="D157" s="15"/>
      <c r="E157" s="11">
        <f>E158+E160</f>
        <v>46079.6</v>
      </c>
      <c r="F157" s="11"/>
      <c r="G157" s="11"/>
      <c r="H157" s="11">
        <f>H158+H160</f>
        <v>46079.6</v>
      </c>
      <c r="I157" s="11">
        <f>I158+I160</f>
        <v>44021</v>
      </c>
      <c r="J157" s="11"/>
      <c r="K157" s="11"/>
      <c r="L157" s="11">
        <f t="shared" si="9"/>
        <v>44021</v>
      </c>
    </row>
    <row r="158" spans="2:12" ht="15">
      <c r="B158" s="4" t="s">
        <v>50</v>
      </c>
      <c r="C158" s="16"/>
      <c r="D158" s="16"/>
      <c r="E158" s="20">
        <f>E159</f>
        <v>45120.9</v>
      </c>
      <c r="F158" s="20"/>
      <c r="G158" s="20"/>
      <c r="H158" s="20">
        <f>SUM(E158:G158)</f>
        <v>45120.9</v>
      </c>
      <c r="I158" s="20">
        <f>I159</f>
        <v>43062.3</v>
      </c>
      <c r="J158" s="20"/>
      <c r="K158" s="20"/>
      <c r="L158" s="20">
        <f t="shared" si="9"/>
        <v>43062.3</v>
      </c>
    </row>
    <row r="159" spans="2:12" ht="45">
      <c r="B159" s="43" t="s">
        <v>51</v>
      </c>
      <c r="C159" s="12" t="s">
        <v>37</v>
      </c>
      <c r="D159" s="12" t="s">
        <v>52</v>
      </c>
      <c r="E159" s="22">
        <v>45120.9</v>
      </c>
      <c r="F159" s="22"/>
      <c r="G159" s="22"/>
      <c r="H159" s="21">
        <f>SUM(E159:G159)</f>
        <v>45120.9</v>
      </c>
      <c r="I159" s="22">
        <v>43062.3</v>
      </c>
      <c r="J159" s="22"/>
      <c r="K159" s="22"/>
      <c r="L159" s="21">
        <f t="shared" si="9"/>
        <v>43062.3</v>
      </c>
    </row>
    <row r="160" spans="2:12" ht="15">
      <c r="B160" s="4" t="s">
        <v>30</v>
      </c>
      <c r="C160" s="12"/>
      <c r="D160" s="12"/>
      <c r="E160" s="20">
        <f>E161</f>
        <v>958.7</v>
      </c>
      <c r="F160" s="20"/>
      <c r="G160" s="20"/>
      <c r="H160" s="20">
        <f>SUM(E160:G160)</f>
        <v>958.7</v>
      </c>
      <c r="I160" s="20">
        <v>958.7</v>
      </c>
      <c r="J160" s="20"/>
      <c r="K160" s="20"/>
      <c r="L160" s="20">
        <f t="shared" si="9"/>
        <v>958.7</v>
      </c>
    </row>
    <row r="161" spans="2:12" ht="45">
      <c r="B161" s="43" t="s">
        <v>58</v>
      </c>
      <c r="C161" s="12">
        <v>2014</v>
      </c>
      <c r="D161" s="12" t="s">
        <v>59</v>
      </c>
      <c r="E161" s="22">
        <v>958.7</v>
      </c>
      <c r="F161" s="22"/>
      <c r="G161" s="22"/>
      <c r="H161" s="21">
        <f>SUM(E161:G161)</f>
        <v>958.7</v>
      </c>
      <c r="I161" s="22">
        <v>958.7</v>
      </c>
      <c r="J161" s="22"/>
      <c r="K161" s="22"/>
      <c r="L161" s="21">
        <f t="shared" si="9"/>
        <v>958.7</v>
      </c>
    </row>
    <row r="162" spans="2:12" ht="15.75">
      <c r="B162" s="4" t="s">
        <v>199</v>
      </c>
      <c r="C162" s="17"/>
      <c r="D162" s="17"/>
      <c r="E162" s="57"/>
      <c r="F162" s="65"/>
      <c r="G162" s="65">
        <f>G163</f>
        <v>34279.8</v>
      </c>
      <c r="H162" s="65">
        <f>H163</f>
        <v>34279.8</v>
      </c>
      <c r="I162" s="57"/>
      <c r="J162" s="65"/>
      <c r="K162" s="65">
        <f>K163</f>
        <v>24830.7</v>
      </c>
      <c r="L162" s="65">
        <f t="shared" si="9"/>
        <v>24830.7</v>
      </c>
    </row>
    <row r="163" spans="2:12" ht="30">
      <c r="B163" s="3" t="s">
        <v>21</v>
      </c>
      <c r="C163" s="17"/>
      <c r="D163" s="17"/>
      <c r="E163" s="57"/>
      <c r="F163" s="57"/>
      <c r="G163" s="57">
        <f>G164</f>
        <v>34279.8</v>
      </c>
      <c r="H163" s="57">
        <f>H164</f>
        <v>34279.8</v>
      </c>
      <c r="I163" s="57"/>
      <c r="J163" s="57"/>
      <c r="K163" s="57">
        <v>24830.7</v>
      </c>
      <c r="L163" s="57">
        <f t="shared" si="9"/>
        <v>24830.7</v>
      </c>
    </row>
    <row r="164" spans="2:12" ht="15.75">
      <c r="B164" s="4" t="s">
        <v>200</v>
      </c>
      <c r="C164" s="17"/>
      <c r="D164" s="17"/>
      <c r="E164" s="57"/>
      <c r="F164" s="65"/>
      <c r="G164" s="65">
        <f>G165+G166</f>
        <v>34279.8</v>
      </c>
      <c r="H164" s="65">
        <f>H165+H166</f>
        <v>34279.8</v>
      </c>
      <c r="I164" s="57"/>
      <c r="J164" s="65"/>
      <c r="K164" s="65">
        <f>K165+K166</f>
        <v>24830.7</v>
      </c>
      <c r="L164" s="65">
        <f t="shared" si="9"/>
        <v>24830.7</v>
      </c>
    </row>
    <row r="165" spans="2:12" ht="30">
      <c r="B165" s="43" t="s">
        <v>201</v>
      </c>
      <c r="C165" s="12" t="s">
        <v>38</v>
      </c>
      <c r="D165" s="12" t="s">
        <v>202</v>
      </c>
      <c r="E165" s="57"/>
      <c r="F165" s="57"/>
      <c r="G165" s="57">
        <v>15283.1</v>
      </c>
      <c r="H165" s="21">
        <f>SUM(E165:G165)</f>
        <v>15283.1</v>
      </c>
      <c r="I165" s="57"/>
      <c r="J165" s="57"/>
      <c r="K165" s="57">
        <v>12857</v>
      </c>
      <c r="L165" s="21">
        <f t="shared" si="9"/>
        <v>12857</v>
      </c>
    </row>
    <row r="166" spans="2:12" ht="30">
      <c r="B166" s="43" t="s">
        <v>203</v>
      </c>
      <c r="C166" s="12" t="s">
        <v>38</v>
      </c>
      <c r="D166" s="12" t="s">
        <v>204</v>
      </c>
      <c r="E166" s="37"/>
      <c r="F166" s="57"/>
      <c r="G166" s="57">
        <v>18996.7</v>
      </c>
      <c r="H166" s="21">
        <f>SUM(E166:G166)</f>
        <v>18996.7</v>
      </c>
      <c r="I166" s="37"/>
      <c r="J166" s="57"/>
      <c r="K166" s="57">
        <v>11973.7</v>
      </c>
      <c r="L166" s="21">
        <f t="shared" si="9"/>
        <v>11973.7</v>
      </c>
    </row>
    <row r="167" ht="12.75"/>
    <row r="168" spans="2:12" ht="21" customHeight="1">
      <c r="B168" s="73" t="s">
        <v>221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</row>
    <row r="169" spans="2:12" ht="20.25" customHeight="1">
      <c r="B169" s="73" t="s">
        <v>222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</row>
    <row r="170" spans="2:12" ht="18.75" customHeight="1">
      <c r="B170" s="73" t="s">
        <v>223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</row>
    <row r="171" spans="2:12" ht="20.25" customHeight="1">
      <c r="B171" s="73" t="s">
        <v>224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</row>
  </sheetData>
  <sheetProtection/>
  <mergeCells count="11">
    <mergeCell ref="A1:L1"/>
    <mergeCell ref="I5:L5"/>
    <mergeCell ref="B168:L168"/>
    <mergeCell ref="B2:L2"/>
    <mergeCell ref="B5:B6"/>
    <mergeCell ref="C5:C6"/>
    <mergeCell ref="D5:D6"/>
    <mergeCell ref="B171:L171"/>
    <mergeCell ref="B170:L170"/>
    <mergeCell ref="B169:L169"/>
    <mergeCell ref="E5:H5"/>
  </mergeCells>
  <printOptions horizontalCentered="1"/>
  <pageMargins left="0.5905511811023623" right="0.5905511811023623" top="0.5905511811023623" bottom="0.3937007874015748" header="0.31496062992125984" footer="0.15748031496062992"/>
  <pageSetup fitToHeight="31" fitToWidth="1" horizontalDpi="600" verticalDpi="600" orientation="landscape" paperSize="9" scale="66" r:id="rId2"/>
  <headerFooter differentFirst="1" scaleWithDoc="0">
    <oddHeader>&amp;R&amp;P</oddHeader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Елена М. Шестова</cp:lastModifiedBy>
  <cp:lastPrinted>2015-06-29T06:39:46Z</cp:lastPrinted>
  <dcterms:created xsi:type="dcterms:W3CDTF">2012-10-03T07:04:41Z</dcterms:created>
  <dcterms:modified xsi:type="dcterms:W3CDTF">2015-06-29T06:42:20Z</dcterms:modified>
  <cp:category/>
  <cp:version/>
  <cp:contentType/>
  <cp:contentStatus/>
</cp:coreProperties>
</file>