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/>
  </bookViews>
  <sheets>
    <sheet name="Лист1" sheetId="1" r:id="rId1"/>
  </sheets>
  <definedNames>
    <definedName name="_xlnm.Print_Titles" localSheetId="0">Лист1!$5:$5</definedName>
    <definedName name="_xlnm.Print_Area" localSheetId="0">Лист1!$A$1:$E$33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E25" i="1" l="1"/>
  <c r="E22" i="1"/>
  <c r="D22" i="1"/>
  <c r="C22" i="1"/>
  <c r="C13" i="1"/>
  <c r="D13" i="1"/>
  <c r="E13" i="1"/>
  <c r="C31" i="1" l="1"/>
  <c r="C7" i="1" l="1"/>
  <c r="D7" i="1" l="1"/>
  <c r="E7" i="1"/>
  <c r="C9" i="1"/>
  <c r="D9" i="1"/>
  <c r="E9" i="1"/>
  <c r="C12" i="1"/>
  <c r="D12" i="1"/>
  <c r="E12" i="1"/>
  <c r="C17" i="1"/>
  <c r="C16" i="1" s="1"/>
  <c r="C15" i="1" s="1"/>
  <c r="D17" i="1"/>
  <c r="D16" i="1" s="1"/>
  <c r="E17" i="1"/>
  <c r="E16" i="1" s="1"/>
  <c r="C28" i="1"/>
  <c r="D28" i="1"/>
  <c r="E28" i="1"/>
  <c r="D31" i="1"/>
  <c r="E31" i="1"/>
  <c r="E21" i="1" l="1"/>
  <c r="E20" i="1" s="1"/>
  <c r="C6" i="1"/>
  <c r="C24" i="1"/>
  <c r="C23" i="1" s="1"/>
  <c r="D21" i="1"/>
  <c r="D20" i="1" s="1"/>
  <c r="C27" i="1"/>
  <c r="C26" i="1" s="1"/>
  <c r="D27" i="1"/>
  <c r="D26" i="1" s="1"/>
  <c r="E15" i="1"/>
  <c r="E11" i="1" s="1"/>
  <c r="E24" i="1"/>
  <c r="E23" i="1" s="1"/>
  <c r="E6" i="1"/>
  <c r="E27" i="1"/>
  <c r="E26" i="1" s="1"/>
  <c r="C11" i="1"/>
  <c r="C21" i="1"/>
  <c r="C20" i="1" s="1"/>
  <c r="D6" i="1"/>
  <c r="D24" i="1"/>
  <c r="D23" i="1" s="1"/>
  <c r="D15" i="1"/>
  <c r="D11" i="1" s="1"/>
  <c r="E19" i="1" l="1"/>
  <c r="E33" i="1" s="1"/>
  <c r="C19" i="1"/>
  <c r="C33" i="1" s="1"/>
  <c r="D19" i="1"/>
  <c r="D33" i="1" s="1"/>
</calcChain>
</file>

<file path=xl/sharedStrings.xml><?xml version="1.0" encoding="utf-8"?>
<sst xmlns="http://schemas.openxmlformats.org/spreadsheetml/2006/main" count="63" uniqueCount="63">
  <si>
    <t>Код</t>
  </si>
  <si>
    <t>Наименование</t>
  </si>
  <si>
    <t>Сумма, тыс.руб.</t>
  </si>
  <si>
    <t>2019 год</t>
  </si>
  <si>
    <t>2020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</si>
  <si>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</si>
  <si>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</si>
  <si>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</si>
  <si>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</si>
  <si>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</si>
  <si>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</si>
  <si>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</si>
  <si>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</si>
  <si>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</si>
  <si>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</si>
  <si>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</si>
  <si>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</si>
  <si>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</si>
  <si>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</si>
  <si>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</si>
  <si>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</si>
  <si>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</si>
  <si>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</si>
  <si>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</si>
  <si>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</si>
  <si>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</si>
  <si>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</si>
  <si>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</si>
  <si>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</si>
  <si>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</si>
  <si>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</si>
  <si>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</si>
  <si>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</si>
  <si>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</si>
  <si>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</si>
  <si>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</si>
  <si>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</si>
  <si>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</si>
  <si>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</si>
  <si>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</si>
  <si>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</si>
  <si>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</si>
  <si>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</si>
  <si>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</si>
  <si>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</si>
  <si>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</si>
  <si>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</si>
  <si>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</si>
  <si>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</si>
  <si>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</si>
  <si>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</si>
  <si>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</si>
  <si>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</si>
  <si>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</si>
  <si>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</si>
  <si>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</si>
  <si>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</si>
  <si>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</si>
  <si>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</si>
  <si>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</si>
  <si>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Источники финансирования дефицита  
областного бюджета Тверской области на 2019 год и на плановый период 2020 и 2021 годов</t>
  </si>
  <si>
    <t>2021 год</t>
  </si>
  <si>
    <r>
      <t xml:space="preserve">Приложение 1 </t>
    </r>
    <r>
      <rPr>
        <sz val="12"/>
        <rFont val="Times New Roman"/>
        <family val="1"/>
        <charset val="204"/>
      </rPr>
      <t xml:space="preserve">
к закону Тверской области 
«Об областном бюджете Тверской области на 2019 год
 и на плановый период 2020 и 2021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</si>
</sst>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3" fillId="2" borderId="2" xfId="1" applyNumberFormat="1" applyFont="1" applyFill="1" applyBorder="1" applyAlignment="1">
      <alignment horizontal="right" vertical="top" wrapText="1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64" fontId="3" fillId="3" borderId="2" xfId="1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topLeftCell="A17" zoomScaleNormal="100" zoomScaleSheetLayoutView="100" workbookViewId="0">
      <selection activeCell="E22" sqref="E22"/>
    </sheetView>
  </sheetViews>
  <sheetFormatPr defaultRowHeight="15" x14ac:dyDescent="0.25"/>
  <cols>
    <col min="1" max="1" width="28.5703125" customWidth="1"/>
    <col min="2" max="2" width="40.7109375" customWidth="1"/>
    <col min="3" max="5" width="17" bestFit="1" customWidth="1"/>
  </cols>
  <sheetData>
    <row r="1" spans="1:5" ht="74.25" customHeight="1" x14ac:dyDescent="0.25">
      <c r="A1" s="21" t="s">
        <v>62</v>
      </c>
      <c r="B1" s="21"/>
      <c r="C1" s="21"/>
      <c r="D1" s="21"/>
      <c r="E1" s="21"/>
    </row>
    <row r="2" spans="1:5" ht="64.900000000000006" customHeight="1" x14ac:dyDescent="0.25">
      <c r="A2" s="22" t="s">
        <v>60</v>
      </c>
      <c r="B2" s="22"/>
      <c r="C2" s="22"/>
      <c r="D2" s="22"/>
      <c r="E2" s="22"/>
    </row>
    <row r="3" spans="1:5" ht="15.75" x14ac:dyDescent="0.25">
      <c r="A3" s="23" t="s">
        <v>0</v>
      </c>
      <c r="B3" s="23" t="s">
        <v>1</v>
      </c>
      <c r="C3" s="25" t="s">
        <v>2</v>
      </c>
      <c r="D3" s="26"/>
      <c r="E3" s="27"/>
    </row>
    <row r="4" spans="1:5" ht="15.75" x14ac:dyDescent="0.25">
      <c r="A4" s="24"/>
      <c r="B4" s="24"/>
      <c r="C4" s="1" t="s">
        <v>3</v>
      </c>
      <c r="D4" s="2" t="s">
        <v>4</v>
      </c>
      <c r="E4" s="3" t="s">
        <v>61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ht="31.5" x14ac:dyDescent="0.25">
      <c r="A6" s="4" t="s">
        <v>5</v>
      </c>
      <c r="B6" s="11" t="s">
        <v>6</v>
      </c>
      <c r="C6" s="5">
        <f>C7+C9</f>
        <v>247155</v>
      </c>
      <c r="D6" s="5">
        <f>D7+D9</f>
        <v>944310</v>
      </c>
      <c r="E6" s="5">
        <f>E7+E9</f>
        <v>1734969.5999999978</v>
      </c>
    </row>
    <row r="7" spans="1:5" ht="47.25" x14ac:dyDescent="0.25">
      <c r="A7" s="6" t="s">
        <v>7</v>
      </c>
      <c r="B7" s="12" t="s">
        <v>8</v>
      </c>
      <c r="C7" s="8">
        <f>C8</f>
        <v>19637155</v>
      </c>
      <c r="D7" s="8">
        <f>SUM(D8)</f>
        <v>19664310</v>
      </c>
      <c r="E7" s="8">
        <f>SUM(E8)</f>
        <v>20178552.199999999</v>
      </c>
    </row>
    <row r="8" spans="1:5" ht="63" x14ac:dyDescent="0.25">
      <c r="A8" s="6" t="s">
        <v>9</v>
      </c>
      <c r="B8" s="12" t="s">
        <v>10</v>
      </c>
      <c r="C8" s="8">
        <v>19637155</v>
      </c>
      <c r="D8" s="8">
        <v>19664310</v>
      </c>
      <c r="E8" s="8">
        <v>20178552.199999999</v>
      </c>
    </row>
    <row r="9" spans="1:5" ht="63" x14ac:dyDescent="0.25">
      <c r="A9" s="6" t="s">
        <v>11</v>
      </c>
      <c r="B9" s="12" t="s">
        <v>12</v>
      </c>
      <c r="C9" s="8">
        <f>C10</f>
        <v>-19390000</v>
      </c>
      <c r="D9" s="8">
        <f>SUM(D10:D10)</f>
        <v>-18720000</v>
      </c>
      <c r="E9" s="8">
        <f>SUM(E10:E10)</f>
        <v>-18443582.600000001</v>
      </c>
    </row>
    <row r="10" spans="1:5" ht="63" x14ac:dyDescent="0.25">
      <c r="A10" s="6" t="s">
        <v>13</v>
      </c>
      <c r="B10" s="12" t="s">
        <v>14</v>
      </c>
      <c r="C10" s="8">
        <v>-19390000</v>
      </c>
      <c r="D10" s="8">
        <v>-18720000</v>
      </c>
      <c r="E10" s="8">
        <v>-18443582.600000001</v>
      </c>
    </row>
    <row r="11" spans="1:5" ht="47.25" x14ac:dyDescent="0.25">
      <c r="A11" s="4" t="s">
        <v>15</v>
      </c>
      <c r="B11" s="11" t="s">
        <v>16</v>
      </c>
      <c r="C11" s="5">
        <f>C12+C15</f>
        <v>-697155</v>
      </c>
      <c r="D11" s="5">
        <f>D12+D15</f>
        <v>-1394310</v>
      </c>
      <c r="E11" s="5">
        <f>E12+E15</f>
        <v>-2788620</v>
      </c>
    </row>
    <row r="12" spans="1:5" ht="63" x14ac:dyDescent="0.25">
      <c r="A12" s="6" t="s">
        <v>17</v>
      </c>
      <c r="B12" s="12" t="s">
        <v>18</v>
      </c>
      <c r="C12" s="7">
        <f t="shared" ref="C12:E13" si="0">C13</f>
        <v>4220000</v>
      </c>
      <c r="D12" s="9">
        <f t="shared" si="0"/>
        <v>4240000</v>
      </c>
      <c r="E12" s="8">
        <f t="shared" si="0"/>
        <v>4510000</v>
      </c>
    </row>
    <row r="13" spans="1:5" ht="78.75" x14ac:dyDescent="0.25">
      <c r="A13" s="6" t="s">
        <v>19</v>
      </c>
      <c r="B13" s="12" t="s">
        <v>20</v>
      </c>
      <c r="C13" s="7">
        <f>C14</f>
        <v>4220000</v>
      </c>
      <c r="D13" s="9">
        <f t="shared" si="0"/>
        <v>4240000</v>
      </c>
      <c r="E13" s="8">
        <f t="shared" si="0"/>
        <v>4510000</v>
      </c>
    </row>
    <row r="14" spans="1:5" ht="78.75" x14ac:dyDescent="0.25">
      <c r="A14" s="6" t="s">
        <v>21</v>
      </c>
      <c r="B14" s="12" t="s">
        <v>22</v>
      </c>
      <c r="C14" s="8">
        <v>4220000</v>
      </c>
      <c r="D14" s="18">
        <v>4240000</v>
      </c>
      <c r="E14" s="8">
        <v>4510000</v>
      </c>
    </row>
    <row r="15" spans="1:5" ht="78.75" x14ac:dyDescent="0.25">
      <c r="A15" s="6" t="s">
        <v>23</v>
      </c>
      <c r="B15" s="12" t="s">
        <v>24</v>
      </c>
      <c r="C15" s="7">
        <f>C16</f>
        <v>-4917155</v>
      </c>
      <c r="D15" s="7">
        <f>D16</f>
        <v>-5634310</v>
      </c>
      <c r="E15" s="7">
        <f>E16</f>
        <v>-7298620</v>
      </c>
    </row>
    <row r="16" spans="1:5" ht="78.75" x14ac:dyDescent="0.25">
      <c r="A16" s="6" t="s">
        <v>25</v>
      </c>
      <c r="B16" s="12" t="s">
        <v>26</v>
      </c>
      <c r="C16" s="7">
        <f>C17+C18</f>
        <v>-4917155</v>
      </c>
      <c r="D16" s="7">
        <f>+D17+D18</f>
        <v>-5634310</v>
      </c>
      <c r="E16" s="7">
        <f>+E17+E18</f>
        <v>-7298620</v>
      </c>
    </row>
    <row r="17" spans="1:5" ht="94.5" x14ac:dyDescent="0.25">
      <c r="A17" s="6" t="s">
        <v>27</v>
      </c>
      <c r="B17" s="12" t="s">
        <v>28</v>
      </c>
      <c r="C17" s="8">
        <f>-C14</f>
        <v>-4220000</v>
      </c>
      <c r="D17" s="8">
        <f>-D14</f>
        <v>-4240000</v>
      </c>
      <c r="E17" s="8">
        <f>-E14</f>
        <v>-4510000</v>
      </c>
    </row>
    <row r="18" spans="1:5" ht="78.75" x14ac:dyDescent="0.25">
      <c r="A18" s="6" t="s">
        <v>29</v>
      </c>
      <c r="B18" s="12" t="s">
        <v>30</v>
      </c>
      <c r="C18" s="7">
        <v>-697155</v>
      </c>
      <c r="D18" s="7">
        <v>-1394310</v>
      </c>
      <c r="E18" s="7">
        <v>-2788620</v>
      </c>
    </row>
    <row r="19" spans="1:5" ht="31.5" x14ac:dyDescent="0.25">
      <c r="A19" s="13" t="s">
        <v>31</v>
      </c>
      <c r="B19" s="14" t="s">
        <v>32</v>
      </c>
      <c r="C19" s="15">
        <f>C23+C20</f>
        <v>3411857.799999997</v>
      </c>
      <c r="D19" s="15">
        <f>D23+D20</f>
        <v>1037753.700000003</v>
      </c>
      <c r="E19" s="15">
        <f>E23+E20</f>
        <v>874734.60000002384</v>
      </c>
    </row>
    <row r="20" spans="1:5" ht="31.5" x14ac:dyDescent="0.25">
      <c r="A20" s="16" t="s">
        <v>33</v>
      </c>
      <c r="B20" s="17" t="s">
        <v>34</v>
      </c>
      <c r="C20" s="8">
        <f t="shared" ref="C20:E21" si="1">C21</f>
        <v>-83502486.799999997</v>
      </c>
      <c r="D20" s="8">
        <f t="shared" si="1"/>
        <v>-82649996.099999994</v>
      </c>
      <c r="E20" s="8">
        <f t="shared" si="1"/>
        <v>-84975471.699999988</v>
      </c>
    </row>
    <row r="21" spans="1:5" ht="31.5" x14ac:dyDescent="0.25">
      <c r="A21" s="16" t="s">
        <v>35</v>
      </c>
      <c r="B21" s="17" t="s">
        <v>36</v>
      </c>
      <c r="C21" s="8">
        <f t="shared" si="1"/>
        <v>-83502486.799999997</v>
      </c>
      <c r="D21" s="8">
        <f t="shared" si="1"/>
        <v>-82649996.099999994</v>
      </c>
      <c r="E21" s="8">
        <f t="shared" si="1"/>
        <v>-84975471.699999988</v>
      </c>
    </row>
    <row r="22" spans="1:5" ht="47.25" x14ac:dyDescent="0.25">
      <c r="A22" s="16" t="s">
        <v>37</v>
      </c>
      <c r="B22" s="17" t="s">
        <v>38</v>
      </c>
      <c r="C22" s="8">
        <f>-(59384387.2+C7+C12+C28)</f>
        <v>-83502486.799999997</v>
      </c>
      <c r="D22" s="8">
        <f>-(58485666.5+D7+D12+D28)</f>
        <v>-82649996.099999994</v>
      </c>
      <c r="E22" s="8">
        <f>-(60026899.9+E7+E12+E28)</f>
        <v>-84975471.699999988</v>
      </c>
    </row>
    <row r="23" spans="1:5" ht="31.5" x14ac:dyDescent="0.25">
      <c r="A23" s="16" t="s">
        <v>39</v>
      </c>
      <c r="B23" s="17" t="s">
        <v>40</v>
      </c>
      <c r="C23" s="8">
        <f t="shared" ref="C23:E24" si="2">C24</f>
        <v>86914344.599999994</v>
      </c>
      <c r="D23" s="8">
        <f t="shared" si="2"/>
        <v>83687749.799999997</v>
      </c>
      <c r="E23" s="8">
        <f t="shared" si="2"/>
        <v>85850206.300000012</v>
      </c>
    </row>
    <row r="24" spans="1:5" ht="31.5" x14ac:dyDescent="0.25">
      <c r="A24" s="16" t="s">
        <v>41</v>
      </c>
      <c r="B24" s="17" t="s">
        <v>42</v>
      </c>
      <c r="C24" s="8">
        <f t="shared" si="2"/>
        <v>86914344.599999994</v>
      </c>
      <c r="D24" s="8">
        <f t="shared" si="2"/>
        <v>83687749.799999997</v>
      </c>
      <c r="E24" s="8">
        <f t="shared" si="2"/>
        <v>85850206.300000012</v>
      </c>
    </row>
    <row r="25" spans="1:5" ht="47.25" x14ac:dyDescent="0.25">
      <c r="A25" s="16" t="s">
        <v>43</v>
      </c>
      <c r="B25" s="17" t="s">
        <v>44</v>
      </c>
      <c r="C25" s="8">
        <f>(62347189.6-(C9+C15+C31))</f>
        <v>86914344.599999994</v>
      </c>
      <c r="D25" s="8">
        <f>(59073439.8-(D10+D16+D32))</f>
        <v>83687749.799999997</v>
      </c>
      <c r="E25" s="8">
        <f>(59848003.7-(E10+E16+E32))</f>
        <v>85850206.300000012</v>
      </c>
    </row>
    <row r="26" spans="1:5" ht="47.25" x14ac:dyDescent="0.25">
      <c r="A26" s="4" t="s">
        <v>45</v>
      </c>
      <c r="B26" s="11" t="s">
        <v>46</v>
      </c>
      <c r="C26" s="5">
        <f>C27</f>
        <v>944.60000000000582</v>
      </c>
      <c r="D26" s="5">
        <f>D27</f>
        <v>19.600000000005821</v>
      </c>
      <c r="E26" s="5">
        <f>+E27</f>
        <v>19.600000000005821</v>
      </c>
    </row>
    <row r="27" spans="1:5" ht="47.25" x14ac:dyDescent="0.25">
      <c r="A27" s="4" t="s">
        <v>47</v>
      </c>
      <c r="B27" s="11" t="s">
        <v>48</v>
      </c>
      <c r="C27" s="5">
        <f>C28+C31</f>
        <v>944.60000000000582</v>
      </c>
      <c r="D27" s="5">
        <f>D28+D31</f>
        <v>19.600000000005821</v>
      </c>
      <c r="E27" s="5">
        <f>E28+E31</f>
        <v>19.600000000005821</v>
      </c>
    </row>
    <row r="28" spans="1:5" ht="47.25" x14ac:dyDescent="0.25">
      <c r="A28" s="6" t="s">
        <v>49</v>
      </c>
      <c r="B28" s="12" t="s">
        <v>50</v>
      </c>
      <c r="C28" s="7">
        <f>C29+C30</f>
        <v>260944.6</v>
      </c>
      <c r="D28" s="7">
        <f>D30+D29</f>
        <v>260019.6</v>
      </c>
      <c r="E28" s="7">
        <f>E30+E29</f>
        <v>260019.6</v>
      </c>
    </row>
    <row r="29" spans="1:5" ht="78.75" x14ac:dyDescent="0.25">
      <c r="A29" s="6" t="s">
        <v>51</v>
      </c>
      <c r="B29" s="12" t="s">
        <v>52</v>
      </c>
      <c r="C29" s="8">
        <v>19.600000000000001</v>
      </c>
      <c r="D29" s="8">
        <v>19.600000000000001</v>
      </c>
      <c r="E29" s="8">
        <v>19.600000000000001</v>
      </c>
    </row>
    <row r="30" spans="1:5" ht="94.5" x14ac:dyDescent="0.25">
      <c r="A30" s="6" t="s">
        <v>53</v>
      </c>
      <c r="B30" s="12" t="s">
        <v>54</v>
      </c>
      <c r="C30" s="8">
        <v>260925</v>
      </c>
      <c r="D30" s="8">
        <v>260000</v>
      </c>
      <c r="E30" s="8">
        <v>260000</v>
      </c>
    </row>
    <row r="31" spans="1:5" ht="47.25" x14ac:dyDescent="0.25">
      <c r="A31" s="6" t="s">
        <v>55</v>
      </c>
      <c r="B31" s="12" t="s">
        <v>56</v>
      </c>
      <c r="C31" s="8">
        <f>C32</f>
        <v>-260000</v>
      </c>
      <c r="D31" s="8">
        <f>D32</f>
        <v>-260000</v>
      </c>
      <c r="E31" s="8">
        <f>E32</f>
        <v>-260000</v>
      </c>
    </row>
    <row r="32" spans="1:5" ht="94.5" x14ac:dyDescent="0.25">
      <c r="A32" s="6" t="s">
        <v>57</v>
      </c>
      <c r="B32" s="12" t="s">
        <v>58</v>
      </c>
      <c r="C32" s="8">
        <v>-260000</v>
      </c>
      <c r="D32" s="8">
        <v>-260000</v>
      </c>
      <c r="E32" s="8">
        <v>-260000</v>
      </c>
    </row>
    <row r="33" spans="1:5" ht="36.6" customHeight="1" x14ac:dyDescent="0.25">
      <c r="A33" s="19" t="s">
        <v>59</v>
      </c>
      <c r="B33" s="20"/>
      <c r="C33" s="10">
        <f>C6+C11+C19+C26</f>
        <v>2962802.3999999971</v>
      </c>
      <c r="D33" s="10">
        <f>D6+D11+D19+D26</f>
        <v>587773.30000000296</v>
      </c>
      <c r="E33" s="10">
        <f>E6+E11+E19+E26</f>
        <v>-178896.19999997839</v>
      </c>
    </row>
  </sheetData>
  <mergeCells count="6">
    <mergeCell ref="A33:B33"/>
    <mergeCell ref="A1:E1"/>
    <mergeCell ref="A2:E2"/>
    <mergeCell ref="A3:A4"/>
    <mergeCell ref="B3:B4"/>
    <mergeCell ref="C3:E3"/>
  </mergeCells>
  <pageMargins left="0.98425196850393704" right="0.59055118110236227" top="0.59055118110236227" bottom="0.59055118110236227" header="0.31496062992125984" footer="0.31496062992125984"/>
  <pageSetup paperSize="9" scale="70" fitToHeight="2" orientation="portrait" r:id="rId1"/>
  <headerFooter differentFirst="1">
    <oddHeader>&amp;R&amp;"Times New Roman,обычный"&amp;10&amp;P</oddHeader>
    <oddFooter>&amp;L&amp;"Times New Roman,обычный"&amp;10&amp;Z&amp;F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2018-10-03T12:58:58Z</dcterms:modified>
</cp:coreProperties>
</file>