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Сводки ОСБП\Сводки 2024 год\на 01.08.2024\"/>
    </mc:Choice>
  </mc:AlternateContent>
  <bookViews>
    <workbookView xWindow="480" yWindow="60" windowWidth="18075" windowHeight="9900"/>
  </bookViews>
  <sheets>
    <sheet name="Лист1" sheetId="1" r:id="rId1"/>
  </sheets>
  <definedNames>
    <definedName name="_xlnm._FilterDatabase" localSheetId="0" hidden="1">Лист1!$A$6:$I$757</definedName>
    <definedName name="_xlnm.Print_Titles" localSheetId="0">Лист1!$4:$6</definedName>
    <definedName name="_xlnm.Print_Area" localSheetId="0">Лист1!$A$1:$I$757</definedName>
  </definedNames>
  <calcPr calcId="162913"/>
</workbook>
</file>

<file path=xl/calcChain.xml><?xml version="1.0" encoding="utf-8"?>
<calcChain xmlns="http://schemas.openxmlformats.org/spreadsheetml/2006/main">
  <c r="F753" i="1" l="1"/>
  <c r="F752" i="1"/>
  <c r="F751" i="1"/>
  <c r="F750" i="1"/>
  <c r="F747" i="1"/>
  <c r="F746" i="1"/>
  <c r="F743" i="1"/>
  <c r="F742" i="1"/>
  <c r="F741" i="1"/>
  <c r="F740" i="1"/>
  <c r="F739" i="1"/>
  <c r="F738" i="1"/>
  <c r="F737" i="1"/>
  <c r="F734" i="1"/>
  <c r="F733" i="1"/>
  <c r="F728" i="1"/>
  <c r="F727" i="1"/>
  <c r="F726" i="1"/>
  <c r="F725" i="1"/>
  <c r="F724" i="1"/>
  <c r="F723" i="1"/>
  <c r="F722" i="1"/>
  <c r="F718" i="1"/>
  <c r="F717" i="1"/>
  <c r="F716" i="1"/>
  <c r="F715" i="1"/>
  <c r="F714" i="1"/>
  <c r="F713" i="1"/>
  <c r="F712" i="1"/>
  <c r="F711" i="1"/>
  <c r="F710" i="1"/>
  <c r="F709" i="1"/>
  <c r="F708" i="1"/>
  <c r="F707" i="1"/>
  <c r="F706"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5" i="1"/>
  <c r="F630" i="1"/>
  <c r="F625" i="1"/>
  <c r="F622" i="1"/>
  <c r="F617" i="1"/>
  <c r="F615" i="1"/>
  <c r="F613" i="1"/>
  <c r="F612" i="1"/>
  <c r="F609" i="1"/>
  <c r="F607" i="1"/>
  <c r="F604" i="1"/>
  <c r="F602" i="1"/>
  <c r="F601" i="1"/>
  <c r="F599" i="1"/>
  <c r="F596" i="1"/>
  <c r="F592" i="1"/>
  <c r="F590" i="1"/>
  <c r="F589" i="1"/>
  <c r="F588" i="1"/>
  <c r="F586" i="1"/>
  <c r="F582" i="1"/>
  <c r="F580" i="1"/>
  <c r="F579" i="1"/>
  <c r="F577" i="1"/>
  <c r="F576" i="1"/>
  <c r="F575" i="1"/>
  <c r="F574" i="1"/>
  <c r="F573" i="1"/>
  <c r="F572" i="1"/>
  <c r="F571" i="1"/>
  <c r="F570" i="1"/>
  <c r="F569" i="1"/>
  <c r="F568" i="1"/>
  <c r="F567" i="1"/>
  <c r="F566" i="1"/>
  <c r="F565" i="1"/>
  <c r="F564" i="1"/>
  <c r="F563" i="1"/>
  <c r="F562" i="1"/>
  <c r="F561" i="1"/>
  <c r="F560" i="1"/>
  <c r="F555" i="1"/>
  <c r="F554" i="1"/>
  <c r="F539" i="1"/>
  <c r="F538" i="1"/>
  <c r="F537" i="1"/>
  <c r="F536" i="1"/>
  <c r="F530" i="1"/>
  <c r="F529" i="1"/>
  <c r="F528" i="1"/>
  <c r="F523" i="1"/>
  <c r="F522" i="1"/>
  <c r="F520"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2" i="1"/>
  <c r="F431"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83" i="1"/>
  <c r="F382" i="1"/>
  <c r="F380" i="1"/>
  <c r="F379" i="1"/>
  <c r="F378" i="1"/>
  <c r="F377" i="1"/>
  <c r="F376" i="1"/>
  <c r="F375" i="1"/>
  <c r="F374" i="1"/>
  <c r="F373" i="1"/>
  <c r="F372" i="1"/>
  <c r="F371" i="1"/>
  <c r="F370" i="1"/>
  <c r="F369" i="1"/>
  <c r="F366" i="1"/>
  <c r="F365" i="1"/>
  <c r="F362" i="1"/>
  <c r="F361" i="1"/>
  <c r="F360" i="1"/>
  <c r="F359" i="1"/>
  <c r="F358" i="1"/>
  <c r="F357" i="1"/>
  <c r="F356" i="1"/>
  <c r="F355" i="1"/>
  <c r="F354" i="1"/>
  <c r="F353" i="1"/>
  <c r="F352" i="1"/>
  <c r="F351" i="1"/>
  <c r="F350" i="1"/>
  <c r="F349" i="1"/>
  <c r="F348" i="1"/>
  <c r="F347" i="1"/>
  <c r="F346" i="1"/>
  <c r="F345" i="1"/>
  <c r="F344" i="1"/>
  <c r="F341" i="1"/>
  <c r="F340" i="1"/>
  <c r="F339" i="1"/>
  <c r="F338" i="1"/>
  <c r="F337" i="1"/>
  <c r="F336" i="1"/>
  <c r="F335" i="1"/>
  <c r="F334" i="1"/>
  <c r="F333" i="1"/>
  <c r="F332" i="1"/>
  <c r="F331" i="1"/>
  <c r="F330" i="1"/>
  <c r="F329" i="1"/>
  <c r="F327" i="1"/>
  <c r="F326" i="1"/>
  <c r="F325" i="1"/>
  <c r="F324" i="1"/>
  <c r="F323" i="1"/>
  <c r="F322" i="1"/>
  <c r="F321" i="1"/>
  <c r="F320" i="1"/>
  <c r="F317" i="1"/>
  <c r="F316" i="1"/>
  <c r="F315" i="1"/>
  <c r="F314" i="1"/>
  <c r="F313" i="1"/>
  <c r="F311" i="1"/>
  <c r="F310" i="1"/>
  <c r="F309" i="1"/>
  <c r="F308" i="1"/>
  <c r="F307" i="1"/>
  <c r="F306" i="1"/>
  <c r="F305" i="1"/>
  <c r="F304" i="1"/>
  <c r="F303" i="1"/>
  <c r="F302" i="1"/>
  <c r="F301" i="1"/>
  <c r="F297" i="1"/>
  <c r="F296" i="1"/>
  <c r="F294" i="1"/>
  <c r="F293" i="1"/>
  <c r="F286" i="1"/>
  <c r="F282" i="1"/>
  <c r="F281" i="1"/>
  <c r="F280" i="1"/>
  <c r="F279" i="1"/>
  <c r="F276" i="1"/>
  <c r="F275" i="1"/>
  <c r="F272" i="1"/>
  <c r="F271" i="1"/>
  <c r="F270" i="1"/>
  <c r="F269" i="1"/>
  <c r="F268" i="1"/>
  <c r="F267" i="1"/>
  <c r="F266" i="1"/>
  <c r="F265" i="1"/>
  <c r="F264" i="1"/>
  <c r="F263" i="1"/>
  <c r="F262" i="1"/>
  <c r="F261" i="1"/>
  <c r="F260" i="1"/>
  <c r="F257" i="1"/>
  <c r="F256" i="1"/>
  <c r="F255" i="1"/>
  <c r="F254" i="1"/>
  <c r="F253" i="1"/>
  <c r="F252" i="1"/>
  <c r="F250" i="1"/>
  <c r="F248" i="1"/>
  <c r="F246" i="1"/>
  <c r="F245" i="1"/>
  <c r="F244" i="1"/>
  <c r="F243" i="1"/>
  <c r="F242" i="1"/>
  <c r="F241" i="1"/>
  <c r="F240" i="1"/>
  <c r="F239" i="1"/>
  <c r="F238" i="1"/>
  <c r="F237" i="1"/>
  <c r="F236" i="1"/>
  <c r="F235" i="1"/>
  <c r="F234" i="1"/>
  <c r="F233" i="1"/>
  <c r="F232" i="1"/>
  <c r="F231" i="1"/>
  <c r="F230" i="1"/>
  <c r="F229" i="1"/>
  <c r="F228" i="1"/>
  <c r="F226" i="1"/>
  <c r="F224" i="1"/>
  <c r="F222" i="1"/>
  <c r="F221" i="1"/>
  <c r="F220" i="1"/>
  <c r="F219" i="1"/>
  <c r="F218" i="1"/>
  <c r="F217" i="1"/>
  <c r="F216" i="1"/>
  <c r="F215" i="1"/>
  <c r="F214" i="1"/>
  <c r="F213" i="1"/>
  <c r="F212" i="1"/>
  <c r="F211" i="1"/>
  <c r="F210" i="1"/>
  <c r="F209" i="1"/>
  <c r="F204" i="1"/>
  <c r="F202" i="1"/>
  <c r="F200" i="1"/>
  <c r="F199" i="1"/>
  <c r="F198" i="1"/>
  <c r="F197" i="1"/>
  <c r="F196" i="1"/>
  <c r="F195" i="1"/>
  <c r="F194" i="1"/>
  <c r="F193" i="1"/>
  <c r="F192" i="1"/>
  <c r="F191" i="1"/>
  <c r="F189" i="1"/>
  <c r="F188" i="1"/>
  <c r="F187" i="1"/>
  <c r="F186" i="1"/>
  <c r="F185" i="1"/>
  <c r="F184" i="1"/>
  <c r="F183" i="1"/>
  <c r="F182" i="1"/>
  <c r="F181" i="1"/>
  <c r="F180" i="1"/>
  <c r="F178" i="1"/>
  <c r="F177" i="1"/>
  <c r="F175" i="1"/>
  <c r="F174" i="1"/>
  <c r="F173" i="1"/>
  <c r="F172" i="1"/>
  <c r="F171" i="1"/>
  <c r="F170" i="1"/>
  <c r="F169" i="1"/>
  <c r="F168" i="1"/>
  <c r="F167" i="1"/>
  <c r="F166" i="1"/>
  <c r="F164" i="1"/>
  <c r="F163" i="1"/>
  <c r="F162" i="1"/>
  <c r="F161" i="1"/>
  <c r="F160" i="1"/>
  <c r="F159" i="1"/>
  <c r="F158" i="1"/>
  <c r="F157" i="1"/>
  <c r="F156" i="1"/>
  <c r="F155" i="1"/>
  <c r="F144" i="1"/>
  <c r="F143" i="1"/>
  <c r="F142" i="1"/>
  <c r="F141" i="1"/>
  <c r="F140" i="1"/>
  <c r="F139" i="1"/>
  <c r="F138" i="1"/>
  <c r="F137" i="1"/>
  <c r="F136" i="1"/>
  <c r="F135" i="1"/>
  <c r="F134" i="1"/>
  <c r="F133" i="1"/>
  <c r="F132" i="1"/>
  <c r="F131" i="1"/>
  <c r="F130" i="1"/>
  <c r="F127" i="1"/>
  <c r="F119" i="1"/>
  <c r="F118" i="1"/>
  <c r="F113" i="1"/>
  <c r="F112" i="1"/>
  <c r="F111" i="1"/>
  <c r="F110" i="1"/>
  <c r="F109" i="1"/>
  <c r="F108" i="1"/>
  <c r="F107" i="1"/>
  <c r="F103" i="1"/>
  <c r="F102" i="1"/>
  <c r="F101" i="1"/>
  <c r="F100" i="1"/>
  <c r="F99" i="1"/>
  <c r="F98" i="1"/>
  <c r="F97" i="1"/>
  <c r="F96" i="1"/>
  <c r="F95" i="1"/>
  <c r="F93" i="1"/>
  <c r="F92" i="1"/>
  <c r="F91" i="1"/>
  <c r="F90" i="1"/>
  <c r="F89" i="1"/>
  <c r="F88" i="1"/>
  <c r="F87" i="1"/>
  <c r="F86" i="1"/>
  <c r="F85" i="1"/>
  <c r="F84" i="1"/>
  <c r="F83" i="1"/>
  <c r="F82" i="1"/>
  <c r="F81" i="1"/>
  <c r="F80" i="1"/>
  <c r="F79" i="1"/>
  <c r="F78" i="1"/>
  <c r="F77" i="1"/>
  <c r="F76" i="1"/>
  <c r="F75" i="1"/>
  <c r="F74" i="1"/>
  <c r="F73" i="1"/>
  <c r="F72" i="1"/>
  <c r="F71" i="1"/>
  <c r="F66" i="1"/>
  <c r="F65" i="1"/>
  <c r="F63" i="1"/>
  <c r="F62" i="1"/>
  <c r="F61" i="1"/>
  <c r="F60" i="1"/>
  <c r="F59" i="1"/>
  <c r="F58" i="1"/>
  <c r="F57" i="1"/>
  <c r="F56" i="1"/>
  <c r="F55" i="1"/>
  <c r="F54" i="1"/>
  <c r="F53" i="1"/>
  <c r="F52" i="1"/>
  <c r="F51" i="1"/>
  <c r="F50" i="1"/>
  <c r="F49" i="1"/>
  <c r="F48" i="1"/>
  <c r="F47" i="1"/>
  <c r="F46" i="1"/>
  <c r="F45" i="1"/>
  <c r="F44" i="1"/>
  <c r="F43" i="1"/>
  <c r="F42" i="1"/>
  <c r="F41" i="1"/>
  <c r="F40" i="1"/>
  <c r="F39" i="1"/>
  <c r="F38" i="1"/>
  <c r="F35" i="1"/>
  <c r="F34" i="1"/>
  <c r="F33" i="1"/>
  <c r="F31" i="1"/>
  <c r="F26" i="1"/>
  <c r="F23" i="1"/>
  <c r="F22" i="1"/>
  <c r="F20" i="1"/>
  <c r="F19" i="1"/>
  <c r="F17" i="1"/>
  <c r="F16" i="1"/>
  <c r="F15" i="1"/>
  <c r="F12" i="1"/>
  <c r="F11" i="1"/>
  <c r="F10" i="1"/>
  <c r="F9" i="1"/>
  <c r="F8" i="1"/>
  <c r="D757" i="1"/>
  <c r="D756" i="1" l="1"/>
  <c r="D755" i="1" s="1"/>
  <c r="D754" i="1" s="1"/>
  <c r="D721" i="1"/>
  <c r="C721" i="1" l="1"/>
  <c r="C757" i="1"/>
  <c r="F757" i="1" l="1"/>
  <c r="F721" i="1"/>
  <c r="C756" i="1"/>
  <c r="F756" i="1" s="1"/>
  <c r="C755" i="1" l="1"/>
  <c r="F755" i="1" s="1"/>
  <c r="I661" i="1"/>
  <c r="I717" i="1"/>
  <c r="I716" i="1"/>
  <c r="I715" i="1"/>
  <c r="I712" i="1"/>
  <c r="I711" i="1"/>
  <c r="I710" i="1"/>
  <c r="I709" i="1"/>
  <c r="I708" i="1"/>
  <c r="I707" i="1"/>
  <c r="I706"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4" i="1"/>
  <c r="I673" i="1"/>
  <c r="I672" i="1"/>
  <c r="I671" i="1"/>
  <c r="I670" i="1"/>
  <c r="I668" i="1"/>
  <c r="I666" i="1"/>
  <c r="I665" i="1"/>
  <c r="I664" i="1"/>
  <c r="I663" i="1"/>
  <c r="I662" i="1"/>
  <c r="I658" i="1"/>
  <c r="I657" i="1"/>
  <c r="I656" i="1"/>
  <c r="I655" i="1"/>
  <c r="I654" i="1"/>
  <c r="I653" i="1"/>
  <c r="I652" i="1"/>
  <c r="I651" i="1"/>
  <c r="I650" i="1"/>
  <c r="I649" i="1"/>
  <c r="I648" i="1"/>
  <c r="I644" i="1"/>
  <c r="I643" i="1"/>
  <c r="I642" i="1"/>
  <c r="I641" i="1"/>
  <c r="I640" i="1"/>
  <c r="I639" i="1"/>
  <c r="G639" i="1"/>
  <c r="G718" i="1"/>
  <c r="G717" i="1"/>
  <c r="G716" i="1"/>
  <c r="G715" i="1"/>
  <c r="G714" i="1"/>
  <c r="G713" i="1"/>
  <c r="G712" i="1"/>
  <c r="G711" i="1"/>
  <c r="G710" i="1"/>
  <c r="G709" i="1"/>
  <c r="G708" i="1"/>
  <c r="G707" i="1"/>
  <c r="G706"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C754" i="1" l="1"/>
  <c r="F754" i="1" s="1"/>
  <c r="D576" i="1"/>
  <c r="D574" i="1"/>
  <c r="D470" i="1"/>
  <c r="D469" i="1" s="1"/>
  <c r="D305" i="1"/>
  <c r="D559" i="1"/>
  <c r="D558" i="1" s="1"/>
  <c r="D593" i="1"/>
  <c r="D573" i="1"/>
  <c r="D571" i="1" s="1"/>
  <c r="D570" i="1" s="1"/>
  <c r="D569" i="1"/>
  <c r="D568" i="1" s="1"/>
  <c r="D567" i="1" s="1"/>
  <c r="D566" i="1"/>
  <c r="D564" i="1"/>
  <c r="D539" i="1"/>
  <c r="D538" i="1" s="1"/>
  <c r="D537" i="1"/>
  <c r="D536" i="1" s="1"/>
  <c r="D521" i="1"/>
  <c r="D520" i="1"/>
  <c r="D507" i="1"/>
  <c r="D506" i="1" s="1"/>
  <c r="D505" i="1"/>
  <c r="D504" i="1" s="1"/>
  <c r="D503" i="1"/>
  <c r="D502" i="1" s="1"/>
  <c r="D494" i="1"/>
  <c r="D487" i="1"/>
  <c r="D486" i="1" s="1"/>
  <c r="D484" i="1"/>
  <c r="D483" i="1" s="1"/>
  <c r="D456" i="1"/>
  <c r="D397" i="1"/>
  <c r="D396" i="1" s="1"/>
  <c r="C749" i="1" l="1"/>
  <c r="F749" i="1" s="1"/>
  <c r="D485" i="1"/>
  <c r="D518" i="1"/>
  <c r="D563" i="1"/>
  <c r="D562" i="1" s="1"/>
  <c r="D313" i="1"/>
  <c r="C748" i="1" l="1"/>
  <c r="F748" i="1" s="1"/>
  <c r="D304" i="1"/>
  <c r="D303" i="1" s="1"/>
  <c r="C720" i="1" l="1"/>
  <c r="I720" i="1"/>
  <c r="I747" i="1"/>
  <c r="I746" i="1"/>
  <c r="I745" i="1"/>
  <c r="I743" i="1"/>
  <c r="I742" i="1"/>
  <c r="I741" i="1"/>
  <c r="I740" i="1"/>
  <c r="I739" i="1"/>
  <c r="I738" i="1"/>
  <c r="I737" i="1"/>
  <c r="I736" i="1"/>
  <c r="I735" i="1"/>
  <c r="I734" i="1"/>
  <c r="I733" i="1"/>
  <c r="I732" i="1"/>
  <c r="I728" i="1"/>
  <c r="I757" i="1"/>
  <c r="I753" i="1"/>
  <c r="I756" i="1"/>
  <c r="I752" i="1"/>
  <c r="I755" i="1"/>
  <c r="I751" i="1"/>
  <c r="I754" i="1"/>
  <c r="I750" i="1"/>
  <c r="I749" i="1"/>
  <c r="I721" i="1"/>
  <c r="I748" i="1"/>
  <c r="I638" i="1"/>
  <c r="I637" i="1"/>
  <c r="I636" i="1"/>
  <c r="I634" i="1"/>
  <c r="I633" i="1"/>
  <c r="I632" i="1"/>
  <c r="I631" i="1"/>
  <c r="I628" i="1"/>
  <c r="I627" i="1"/>
  <c r="I623" i="1"/>
  <c r="I620" i="1"/>
  <c r="I619" i="1"/>
  <c r="I618" i="1"/>
  <c r="I613" i="1"/>
  <c r="I610" i="1"/>
  <c r="I609" i="1"/>
  <c r="I607" i="1"/>
  <c r="I606" i="1"/>
  <c r="I603" i="1"/>
  <c r="I602" i="1"/>
  <c r="I601" i="1"/>
  <c r="I599" i="1"/>
  <c r="I598" i="1"/>
  <c r="I597" i="1"/>
  <c r="I595" i="1"/>
  <c r="I594" i="1"/>
  <c r="I593" i="1"/>
  <c r="I592" i="1"/>
  <c r="I591" i="1"/>
  <c r="I589" i="1"/>
  <c r="I583" i="1"/>
  <c r="I581" i="1"/>
  <c r="I578" i="1"/>
  <c r="I577" i="1"/>
  <c r="I576" i="1"/>
  <c r="I575" i="1"/>
  <c r="I574" i="1"/>
  <c r="I569" i="1"/>
  <c r="I568" i="1"/>
  <c r="I567" i="1"/>
  <c r="I566" i="1"/>
  <c r="I563" i="1"/>
  <c r="I562"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29" i="1"/>
  <c r="I528" i="1"/>
  <c r="I526" i="1"/>
  <c r="I525" i="1"/>
  <c r="I524" i="1"/>
  <c r="I523" i="1"/>
  <c r="I522" i="1"/>
  <c r="I521" i="1"/>
  <c r="I520" i="1"/>
  <c r="I519" i="1"/>
  <c r="I518" i="1"/>
  <c r="I517" i="1"/>
  <c r="I516" i="1"/>
  <c r="I515" i="1"/>
  <c r="I512" i="1"/>
  <c r="I511" i="1"/>
  <c r="I510" i="1"/>
  <c r="I509" i="1"/>
  <c r="I508" i="1"/>
  <c r="I507" i="1"/>
  <c r="I506" i="1"/>
  <c r="I505" i="1"/>
  <c r="I504" i="1"/>
  <c r="I503" i="1"/>
  <c r="I502" i="1"/>
  <c r="I501" i="1"/>
  <c r="I500" i="1"/>
  <c r="I499" i="1"/>
  <c r="I498" i="1"/>
  <c r="I497" i="1"/>
  <c r="I496" i="1"/>
  <c r="I495" i="1"/>
  <c r="I489" i="1"/>
  <c r="I488" i="1"/>
  <c r="I485" i="1"/>
  <c r="I482" i="1"/>
  <c r="I481" i="1"/>
  <c r="I480" i="1"/>
  <c r="I479" i="1"/>
  <c r="I474" i="1"/>
  <c r="I473" i="1"/>
  <c r="I472" i="1"/>
  <c r="I471" i="1"/>
  <c r="I470" i="1"/>
  <c r="I469" i="1"/>
  <c r="I468" i="1"/>
  <c r="I467" i="1"/>
  <c r="I459" i="1"/>
  <c r="I458" i="1"/>
  <c r="I455" i="1"/>
  <c r="I454" i="1"/>
  <c r="I453" i="1"/>
  <c r="I452" i="1"/>
  <c r="I451" i="1"/>
  <c r="I448" i="1"/>
  <c r="I447" i="1"/>
  <c r="I446" i="1"/>
  <c r="I445" i="1"/>
  <c r="I444" i="1"/>
  <c r="I443" i="1"/>
  <c r="I442" i="1"/>
  <c r="I441" i="1"/>
  <c r="I436" i="1"/>
  <c r="I435" i="1"/>
  <c r="I434" i="1"/>
  <c r="I433" i="1"/>
  <c r="I430" i="1"/>
  <c r="I429" i="1"/>
  <c r="I428" i="1"/>
  <c r="I427" i="1"/>
  <c r="I426" i="1"/>
  <c r="I425" i="1"/>
  <c r="I424" i="1"/>
  <c r="I423" i="1"/>
  <c r="I422" i="1"/>
  <c r="I421" i="1"/>
  <c r="I420" i="1"/>
  <c r="I419" i="1"/>
  <c r="I418" i="1"/>
  <c r="I405" i="1"/>
  <c r="I404" i="1"/>
  <c r="I401" i="1"/>
  <c r="I400" i="1"/>
  <c r="I397" i="1"/>
  <c r="I396" i="1"/>
  <c r="I391" i="1"/>
  <c r="I390" i="1"/>
  <c r="I389" i="1"/>
  <c r="I388" i="1"/>
  <c r="I387" i="1"/>
  <c r="I386" i="1"/>
  <c r="I385" i="1"/>
  <c r="I384" i="1"/>
  <c r="I383" i="1"/>
  <c r="I382" i="1"/>
  <c r="I381" i="1"/>
  <c r="I370" i="1"/>
  <c r="I369" i="1"/>
  <c r="I368" i="1"/>
  <c r="I367" i="1"/>
  <c r="I365" i="1"/>
  <c r="I364" i="1"/>
  <c r="I363" i="1"/>
  <c r="I362" i="1"/>
  <c r="I361" i="1"/>
  <c r="I360" i="1"/>
  <c r="I359" i="1"/>
  <c r="I351" i="1"/>
  <c r="I350" i="1"/>
  <c r="I345" i="1"/>
  <c r="I344" i="1"/>
  <c r="I343" i="1"/>
  <c r="I342" i="1"/>
  <c r="I341" i="1"/>
  <c r="I340" i="1"/>
  <c r="I333" i="1"/>
  <c r="I332" i="1"/>
  <c r="I331" i="1"/>
  <c r="I328" i="1"/>
  <c r="I326" i="1"/>
  <c r="I325" i="1"/>
  <c r="I323" i="1"/>
  <c r="I322" i="1"/>
  <c r="I319" i="1"/>
  <c r="I318" i="1"/>
  <c r="I315" i="1"/>
  <c r="I314" i="1"/>
  <c r="I313" i="1"/>
  <c r="I312" i="1"/>
  <c r="I311" i="1"/>
  <c r="I310" i="1"/>
  <c r="I309" i="1"/>
  <c r="I308" i="1"/>
  <c r="I307" i="1"/>
  <c r="I306" i="1"/>
  <c r="I305" i="1"/>
  <c r="I304" i="1"/>
  <c r="I303" i="1"/>
  <c r="I302" i="1"/>
  <c r="I301" i="1"/>
  <c r="I295" i="1"/>
  <c r="I294" i="1"/>
  <c r="I293" i="1"/>
  <c r="I292" i="1"/>
  <c r="I291" i="1"/>
  <c r="I290" i="1"/>
  <c r="I288" i="1"/>
  <c r="I286" i="1"/>
  <c r="I283" i="1"/>
  <c r="I282" i="1"/>
  <c r="I281" i="1"/>
  <c r="I278" i="1"/>
  <c r="I277" i="1"/>
  <c r="I276" i="1"/>
  <c r="I275" i="1"/>
  <c r="I274" i="1"/>
  <c r="I273" i="1"/>
  <c r="I272" i="1"/>
  <c r="I271" i="1"/>
  <c r="I270" i="1"/>
  <c r="I269" i="1"/>
  <c r="I268" i="1"/>
  <c r="I264" i="1"/>
  <c r="I262" i="1"/>
  <c r="I261" i="1"/>
  <c r="I260" i="1"/>
  <c r="I259" i="1"/>
  <c r="I258" i="1"/>
  <c r="I257" i="1"/>
  <c r="I256" i="1"/>
  <c r="I253" i="1"/>
  <c r="I251" i="1"/>
  <c r="I249" i="1"/>
  <c r="I247" i="1"/>
  <c r="I246" i="1"/>
  <c r="I245" i="1"/>
  <c r="I244" i="1"/>
  <c r="I243" i="1"/>
  <c r="I242" i="1"/>
  <c r="I241" i="1"/>
  <c r="I240" i="1"/>
  <c r="I239" i="1"/>
  <c r="I238" i="1"/>
  <c r="I237" i="1"/>
  <c r="I236" i="1"/>
  <c r="I234" i="1"/>
  <c r="I233" i="1"/>
  <c r="I232" i="1"/>
  <c r="I231" i="1"/>
  <c r="I230" i="1"/>
  <c r="I229" i="1"/>
  <c r="I227" i="1"/>
  <c r="I225" i="1"/>
  <c r="I223" i="1"/>
  <c r="I222" i="1"/>
  <c r="I221" i="1"/>
  <c r="I220" i="1"/>
  <c r="I219" i="1"/>
  <c r="I218" i="1"/>
  <c r="I217" i="1"/>
  <c r="I216" i="1"/>
  <c r="I215" i="1"/>
  <c r="I214" i="1"/>
  <c r="I213" i="1"/>
  <c r="I212" i="1"/>
  <c r="I211" i="1"/>
  <c r="I208" i="1"/>
  <c r="I207" i="1"/>
  <c r="I206" i="1"/>
  <c r="I205" i="1"/>
  <c r="I204" i="1"/>
  <c r="I202" i="1"/>
  <c r="I201" i="1"/>
  <c r="I200" i="1"/>
  <c r="I199" i="1"/>
  <c r="I198" i="1"/>
  <c r="I196" i="1"/>
  <c r="I195" i="1"/>
  <c r="I194" i="1"/>
  <c r="I193" i="1"/>
  <c r="I192" i="1"/>
  <c r="I191" i="1"/>
  <c r="I190" i="1"/>
  <c r="I189" i="1"/>
  <c r="I186" i="1"/>
  <c r="I185" i="1"/>
  <c r="I184" i="1"/>
  <c r="I183" i="1"/>
  <c r="I182" i="1"/>
  <c r="I181" i="1"/>
  <c r="I180" i="1"/>
  <c r="I178" i="1"/>
  <c r="I176" i="1"/>
  <c r="I175" i="1"/>
  <c r="I174" i="1"/>
  <c r="I168" i="1"/>
  <c r="I167" i="1"/>
  <c r="I166" i="1"/>
  <c r="I165" i="1"/>
  <c r="I164" i="1"/>
  <c r="I162" i="1"/>
  <c r="I161" i="1"/>
  <c r="I160" i="1"/>
  <c r="I159" i="1"/>
  <c r="I158" i="1"/>
  <c r="I157" i="1"/>
  <c r="I156" i="1"/>
  <c r="I155" i="1"/>
  <c r="I154" i="1"/>
  <c r="I153" i="1"/>
  <c r="I152" i="1"/>
  <c r="I148" i="1"/>
  <c r="I147" i="1"/>
  <c r="I146" i="1"/>
  <c r="I144" i="1"/>
  <c r="I143" i="1"/>
  <c r="I142" i="1"/>
  <c r="I141" i="1"/>
  <c r="I140" i="1"/>
  <c r="I139" i="1"/>
  <c r="I138" i="1"/>
  <c r="I129" i="1"/>
  <c r="I128" i="1"/>
  <c r="I127" i="1"/>
  <c r="I125" i="1"/>
  <c r="I124" i="1"/>
  <c r="I123" i="1"/>
  <c r="I122" i="1"/>
  <c r="I119" i="1"/>
  <c r="I118" i="1"/>
  <c r="I116" i="1"/>
  <c r="I115" i="1"/>
  <c r="I113" i="1"/>
  <c r="I112" i="1"/>
  <c r="I111" i="1"/>
  <c r="I109" i="1"/>
  <c r="I108" i="1"/>
  <c r="I106" i="1"/>
  <c r="I105" i="1"/>
  <c r="I104" i="1"/>
  <c r="I103" i="1"/>
  <c r="I102" i="1"/>
  <c r="I101" i="1"/>
  <c r="I100" i="1"/>
  <c r="I98" i="1"/>
  <c r="I97" i="1"/>
  <c r="I96" i="1"/>
  <c r="I95" i="1"/>
  <c r="I94" i="1"/>
  <c r="I92" i="1"/>
  <c r="I91" i="1"/>
  <c r="I89" i="1"/>
  <c r="I87" i="1"/>
  <c r="I86" i="1"/>
  <c r="I85"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5" i="1"/>
  <c r="I44" i="1"/>
  <c r="I43" i="1"/>
  <c r="I42" i="1"/>
  <c r="I41" i="1"/>
  <c r="I40" i="1"/>
  <c r="I39" i="1"/>
  <c r="I38" i="1"/>
  <c r="I37" i="1"/>
  <c r="I35" i="1"/>
  <c r="I34" i="1"/>
  <c r="I32" i="1"/>
  <c r="I30" i="1"/>
  <c r="I29" i="1"/>
  <c r="I27" i="1"/>
  <c r="I25" i="1"/>
  <c r="I24" i="1"/>
  <c r="I23" i="1"/>
  <c r="I21" i="1"/>
  <c r="I20" i="1"/>
  <c r="I18" i="1"/>
  <c r="I17" i="1"/>
  <c r="I16" i="1"/>
  <c r="I15" i="1"/>
  <c r="I13" i="1"/>
  <c r="I12" i="1"/>
  <c r="I11" i="1"/>
  <c r="I10" i="1"/>
  <c r="I9" i="1"/>
  <c r="I8" i="1"/>
  <c r="G747" i="1"/>
  <c r="G746" i="1"/>
  <c r="G743" i="1"/>
  <c r="G742" i="1"/>
  <c r="G741" i="1"/>
  <c r="G740" i="1"/>
  <c r="G739" i="1"/>
  <c r="G738" i="1"/>
  <c r="G737" i="1"/>
  <c r="G734" i="1"/>
  <c r="G733" i="1"/>
  <c r="G728" i="1"/>
  <c r="G757" i="1"/>
  <c r="G756" i="1"/>
  <c r="G755" i="1"/>
  <c r="G754" i="1"/>
  <c r="G727" i="1"/>
  <c r="G726" i="1"/>
  <c r="G725" i="1"/>
  <c r="G724" i="1"/>
  <c r="G723" i="1"/>
  <c r="G722" i="1"/>
  <c r="G721" i="1"/>
  <c r="G638" i="1"/>
  <c r="G635" i="1"/>
  <c r="G630" i="1"/>
  <c r="G625" i="1"/>
  <c r="G622" i="1"/>
  <c r="G617" i="1"/>
  <c r="G615" i="1"/>
  <c r="G613" i="1"/>
  <c r="G612" i="1"/>
  <c r="G609" i="1"/>
  <c r="G607" i="1"/>
  <c r="G604" i="1"/>
  <c r="G602" i="1"/>
  <c r="G601" i="1"/>
  <c r="G599" i="1"/>
  <c r="G596" i="1"/>
  <c r="G593" i="1"/>
  <c r="G592" i="1"/>
  <c r="G590" i="1"/>
  <c r="G589" i="1"/>
  <c r="G588" i="1"/>
  <c r="G586" i="1"/>
  <c r="G582" i="1"/>
  <c r="G580" i="1"/>
  <c r="G579" i="1"/>
  <c r="G577" i="1"/>
  <c r="G576" i="1"/>
  <c r="G575" i="1"/>
  <c r="G574" i="1"/>
  <c r="G573" i="1"/>
  <c r="G572" i="1"/>
  <c r="G571" i="1"/>
  <c r="G570" i="1"/>
  <c r="G569" i="1"/>
  <c r="G568" i="1"/>
  <c r="G567" i="1"/>
  <c r="G566" i="1"/>
  <c r="G565" i="1"/>
  <c r="G564" i="1"/>
  <c r="G563" i="1"/>
  <c r="G562" i="1"/>
  <c r="G561" i="1"/>
  <c r="G560" i="1"/>
  <c r="G559" i="1"/>
  <c r="G558" i="1"/>
  <c r="G555" i="1"/>
  <c r="G554" i="1"/>
  <c r="G539" i="1"/>
  <c r="G538" i="1"/>
  <c r="G537" i="1"/>
  <c r="G536" i="1"/>
  <c r="G530" i="1"/>
  <c r="G529" i="1"/>
  <c r="G528" i="1"/>
  <c r="G527" i="1"/>
  <c r="G523" i="1"/>
  <c r="G522" i="1"/>
  <c r="G521" i="1"/>
  <c r="G520"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2" i="1"/>
  <c r="G431"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83" i="1"/>
  <c r="G382" i="1"/>
  <c r="G380" i="1"/>
  <c r="G379" i="1"/>
  <c r="G378" i="1"/>
  <c r="G377" i="1"/>
  <c r="G376" i="1"/>
  <c r="G375" i="1"/>
  <c r="G374" i="1"/>
  <c r="G373" i="1"/>
  <c r="G372" i="1"/>
  <c r="G371" i="1"/>
  <c r="G370" i="1"/>
  <c r="G369" i="1"/>
  <c r="G366" i="1"/>
  <c r="G365" i="1"/>
  <c r="G362" i="1"/>
  <c r="G361" i="1"/>
  <c r="G360" i="1"/>
  <c r="G359" i="1"/>
  <c r="G358" i="1"/>
  <c r="G357" i="1"/>
  <c r="G356" i="1"/>
  <c r="G355" i="1"/>
  <c r="G354" i="1"/>
  <c r="G353" i="1"/>
  <c r="G352" i="1"/>
  <c r="G351" i="1"/>
  <c r="G350" i="1"/>
  <c r="G349" i="1"/>
  <c r="G348" i="1"/>
  <c r="G347" i="1"/>
  <c r="G346" i="1"/>
  <c r="G345" i="1"/>
  <c r="G344" i="1"/>
  <c r="G341" i="1"/>
  <c r="G340" i="1"/>
  <c r="G339" i="1"/>
  <c r="G338" i="1"/>
  <c r="G337" i="1"/>
  <c r="G336" i="1"/>
  <c r="G335" i="1"/>
  <c r="G334" i="1"/>
  <c r="G333" i="1"/>
  <c r="G332" i="1"/>
  <c r="G331" i="1"/>
  <c r="G330" i="1"/>
  <c r="G329" i="1"/>
  <c r="G327" i="1"/>
  <c r="G326" i="1"/>
  <c r="G325" i="1"/>
  <c r="G324" i="1"/>
  <c r="G323" i="1"/>
  <c r="G322" i="1"/>
  <c r="G321" i="1"/>
  <c r="G320" i="1"/>
  <c r="G317" i="1"/>
  <c r="G316" i="1"/>
  <c r="G315" i="1"/>
  <c r="G314" i="1"/>
  <c r="G313" i="1"/>
  <c r="G312" i="1"/>
  <c r="G311" i="1"/>
  <c r="G310" i="1"/>
  <c r="G309" i="1"/>
  <c r="G308" i="1"/>
  <c r="G307" i="1"/>
  <c r="G306" i="1"/>
  <c r="G305" i="1"/>
  <c r="G304" i="1"/>
  <c r="G303" i="1"/>
  <c r="G302" i="1"/>
  <c r="G301" i="1"/>
  <c r="G297" i="1"/>
  <c r="G296" i="1"/>
  <c r="G294" i="1"/>
  <c r="G293" i="1"/>
  <c r="G286" i="1"/>
  <c r="G282" i="1"/>
  <c r="G281" i="1"/>
  <c r="G280" i="1"/>
  <c r="G279" i="1"/>
  <c r="G276" i="1"/>
  <c r="G275" i="1"/>
  <c r="G272" i="1"/>
  <c r="G271" i="1"/>
  <c r="G270" i="1"/>
  <c r="G269" i="1"/>
  <c r="G268" i="1"/>
  <c r="G267" i="1"/>
  <c r="G266" i="1"/>
  <c r="G265" i="1"/>
  <c r="G264" i="1"/>
  <c r="G263" i="1"/>
  <c r="G262" i="1"/>
  <c r="G261" i="1"/>
  <c r="G260" i="1"/>
  <c r="G257" i="1"/>
  <c r="G256" i="1"/>
  <c r="G255" i="1"/>
  <c r="G254" i="1"/>
  <c r="G253" i="1"/>
  <c r="G252" i="1"/>
  <c r="G250" i="1"/>
  <c r="G248" i="1"/>
  <c r="G246" i="1"/>
  <c r="G245" i="1"/>
  <c r="G244" i="1"/>
  <c r="G243" i="1"/>
  <c r="G242" i="1"/>
  <c r="G241" i="1"/>
  <c r="G240" i="1"/>
  <c r="G239" i="1"/>
  <c r="G238" i="1"/>
  <c r="G237" i="1"/>
  <c r="G236" i="1"/>
  <c r="G235" i="1"/>
  <c r="G234" i="1"/>
  <c r="G233" i="1"/>
  <c r="G232" i="1"/>
  <c r="G231" i="1"/>
  <c r="G230" i="1"/>
  <c r="G229" i="1"/>
  <c r="G228" i="1"/>
  <c r="G226" i="1"/>
  <c r="G224" i="1"/>
  <c r="G222" i="1"/>
  <c r="G221" i="1"/>
  <c r="G220" i="1"/>
  <c r="G219" i="1"/>
  <c r="G218" i="1"/>
  <c r="G217" i="1"/>
  <c r="G216" i="1"/>
  <c r="G215" i="1"/>
  <c r="G214" i="1"/>
  <c r="G213" i="1"/>
  <c r="G212" i="1"/>
  <c r="G211" i="1"/>
  <c r="G210" i="1"/>
  <c r="G209" i="1"/>
  <c r="G204" i="1"/>
  <c r="G202" i="1"/>
  <c r="G200" i="1"/>
  <c r="G199" i="1"/>
  <c r="G198" i="1"/>
  <c r="G197" i="1"/>
  <c r="G196" i="1"/>
  <c r="G195" i="1"/>
  <c r="G194" i="1"/>
  <c r="G193" i="1"/>
  <c r="G192" i="1"/>
  <c r="G191" i="1"/>
  <c r="G189" i="1"/>
  <c r="G188" i="1"/>
  <c r="G187" i="1"/>
  <c r="G186" i="1"/>
  <c r="G185" i="1"/>
  <c r="G184" i="1"/>
  <c r="G183" i="1"/>
  <c r="G182" i="1"/>
  <c r="G181" i="1"/>
  <c r="G180" i="1"/>
  <c r="G178" i="1"/>
  <c r="G177" i="1"/>
  <c r="G175" i="1"/>
  <c r="G174" i="1"/>
  <c r="G173" i="1"/>
  <c r="G172" i="1"/>
  <c r="G171" i="1"/>
  <c r="G170" i="1"/>
  <c r="G169" i="1"/>
  <c r="G168" i="1"/>
  <c r="G167" i="1"/>
  <c r="G166" i="1"/>
  <c r="G164" i="1"/>
  <c r="G163" i="1"/>
  <c r="G162" i="1"/>
  <c r="G161" i="1"/>
  <c r="G160" i="1"/>
  <c r="G159" i="1"/>
  <c r="G158" i="1"/>
  <c r="G157" i="1"/>
  <c r="G156" i="1"/>
  <c r="G155" i="1"/>
  <c r="G144" i="1"/>
  <c r="G143" i="1"/>
  <c r="G142" i="1"/>
  <c r="G141" i="1"/>
  <c r="G140" i="1"/>
  <c r="G139" i="1"/>
  <c r="G138" i="1"/>
  <c r="G137" i="1"/>
  <c r="G136" i="1"/>
  <c r="G135" i="1"/>
  <c r="G134" i="1"/>
  <c r="G133" i="1"/>
  <c r="G132" i="1"/>
  <c r="G131" i="1"/>
  <c r="G130" i="1"/>
  <c r="G127" i="1"/>
  <c r="G119" i="1"/>
  <c r="G118" i="1"/>
  <c r="G113" i="1"/>
  <c r="G112" i="1"/>
  <c r="G111" i="1"/>
  <c r="G110" i="1"/>
  <c r="G109" i="1"/>
  <c r="G108" i="1"/>
  <c r="G107" i="1"/>
  <c r="G103" i="1"/>
  <c r="G102" i="1"/>
  <c r="G101" i="1"/>
  <c r="G100" i="1"/>
  <c r="G99" i="1"/>
  <c r="G98" i="1"/>
  <c r="G97" i="1"/>
  <c r="G96" i="1"/>
  <c r="G95" i="1"/>
  <c r="G93" i="1"/>
  <c r="G92" i="1"/>
  <c r="G91" i="1"/>
  <c r="G90" i="1"/>
  <c r="G89" i="1"/>
  <c r="G88" i="1"/>
  <c r="G87" i="1"/>
  <c r="G86" i="1"/>
  <c r="G85" i="1"/>
  <c r="G84" i="1"/>
  <c r="G83" i="1"/>
  <c r="G82" i="1"/>
  <c r="G81" i="1"/>
  <c r="G80" i="1"/>
  <c r="G79" i="1"/>
  <c r="G78" i="1"/>
  <c r="G77" i="1"/>
  <c r="G76" i="1"/>
  <c r="G75" i="1"/>
  <c r="G74" i="1"/>
  <c r="G73" i="1"/>
  <c r="G72" i="1"/>
  <c r="G71" i="1"/>
  <c r="G66" i="1"/>
  <c r="G65" i="1"/>
  <c r="G63" i="1"/>
  <c r="G62" i="1"/>
  <c r="G61" i="1"/>
  <c r="G60" i="1"/>
  <c r="G59" i="1"/>
  <c r="G58" i="1"/>
  <c r="G57" i="1"/>
  <c r="G56" i="1"/>
  <c r="G55" i="1"/>
  <c r="G54" i="1"/>
  <c r="G53" i="1"/>
  <c r="G52" i="1"/>
  <c r="G51" i="1"/>
  <c r="G50" i="1"/>
  <c r="G49" i="1"/>
  <c r="G48" i="1"/>
  <c r="G47" i="1"/>
  <c r="G46" i="1"/>
  <c r="G45" i="1"/>
  <c r="G44" i="1"/>
  <c r="G43" i="1"/>
  <c r="G42" i="1"/>
  <c r="G41" i="1"/>
  <c r="G40" i="1"/>
  <c r="G39" i="1"/>
  <c r="G38" i="1"/>
  <c r="G35" i="1"/>
  <c r="G34" i="1"/>
  <c r="G33" i="1"/>
  <c r="G31" i="1"/>
  <c r="G26" i="1"/>
  <c r="G23" i="1"/>
  <c r="G22" i="1"/>
  <c r="G20" i="1"/>
  <c r="G19" i="1"/>
  <c r="G17" i="1"/>
  <c r="G16" i="1"/>
  <c r="G15" i="1"/>
  <c r="G12" i="1"/>
  <c r="G11" i="1"/>
  <c r="G10" i="1"/>
  <c r="G9" i="1"/>
  <c r="G8" i="1"/>
  <c r="H7" i="1"/>
  <c r="H719" i="1" s="1"/>
  <c r="I719" i="1" s="1"/>
  <c r="E7" i="1"/>
  <c r="D7" i="1"/>
  <c r="C7" i="1"/>
  <c r="C719" i="1" s="1"/>
  <c r="F719" i="1" l="1"/>
  <c r="F720" i="1"/>
  <c r="D719" i="1"/>
  <c r="G719" i="1" s="1"/>
  <c r="D753" i="1"/>
  <c r="G7" i="1"/>
  <c r="F7" i="1"/>
  <c r="I7" i="1"/>
  <c r="D752" i="1" l="1"/>
  <c r="G753" i="1"/>
  <c r="D751" i="1" l="1"/>
  <c r="G752" i="1"/>
  <c r="D750" i="1" l="1"/>
  <c r="G751" i="1"/>
  <c r="D749" i="1" l="1"/>
  <c r="G750" i="1"/>
  <c r="D748" i="1" l="1"/>
  <c r="G749" i="1"/>
  <c r="D720" i="1" l="1"/>
  <c r="G720" i="1" s="1"/>
  <c r="G748" i="1"/>
</calcChain>
</file>

<file path=xl/sharedStrings.xml><?xml version="1.0" encoding="utf-8"?>
<sst xmlns="http://schemas.openxmlformats.org/spreadsheetml/2006/main" count="1667" uniqueCount="1500">
  <si>
    <t>00020235460000000150</t>
  </si>
  <si>
    <t>00020225084020000150</t>
  </si>
  <si>
    <t>00011406022020000430</t>
  </si>
  <si>
    <t>Прочие доходы от оказания платных услуг (работ)</t>
  </si>
  <si>
    <t>Скорая медицинская помощь</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</si>
  <si>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</si>
  <si>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</si>
  <si>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ОБЩЕГОСУДАРСТВЕННЫЕ ВОПРОСЫ</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</si>
  <si>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</si>
  <si>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</si>
  <si>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</si>
  <si>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00020245192020000150</t>
  </si>
  <si>
    <t>0200</t>
  </si>
  <si>
    <t>0407</t>
  </si>
  <si>
    <t>00010906000020000110</t>
  </si>
  <si>
    <t>00011705020020000180</t>
  </si>
  <si>
    <t>Субсидии бюджетам субъектов Российской Федерации на развитие инфраструктуры туризма</t>
  </si>
  <si>
    <t>Обеспечение деятельности финансовых, налоговых и таможенных органов и органов финансового (финансово-бюджетного) надзора</t>
  </si>
  <si>
    <t>00021825599020000150</t>
  </si>
  <si>
    <t>Плата за предоставление сведений, документов, содержащихся в государственных реестрах (регистрах)</t>
  </si>
  <si>
    <t>00020225292020000150</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</si>
  <si>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</si>
  <si>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</si>
  <si>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</si>
  <si>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00011103020020000120</t>
  </si>
  <si>
    <t>00021825304020000150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</si>
  <si>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</si>
  <si>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</si>
  <si>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</si>
  <si>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</si>
  <si>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</si>
  <si>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00011401000000000410</t>
  </si>
  <si>
    <t>00020225424020000150</t>
  </si>
  <si>
    <t>00020225107000000150</t>
  </si>
  <si>
    <t>0412</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</si>
  <si>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</si>
  <si>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</si>
  <si>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</si>
  <si>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ФИЗИЧЕСКАЯ КУЛЬТУРА И СПОРТ</t>
  </si>
  <si>
    <t>00020225299020000150</t>
  </si>
  <si>
    <t>00020245190020000150</t>
  </si>
  <si>
    <t>Субсидии бюджетам на поддержку творческой деятельности и техническое оснащение детских и кукольных театров</t>
  </si>
  <si>
    <t>00020235090020000150</t>
  </si>
  <si>
    <t>00021935128020000150</t>
  </si>
  <si>
    <t>00020225172020000150</t>
  </si>
  <si>
    <t>00020702010020000150</t>
  </si>
  <si>
    <t>00010503020010000110</t>
  </si>
  <si>
    <t>00010807130010000110</t>
  </si>
  <si>
    <t>Возврат остатков иных межбюджетных трансфертов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из бюджетов субъектов Российской Федерации</t>
  </si>
  <si>
    <t>00021900000020000150</t>
  </si>
  <si>
    <t>00020235432020000150</t>
  </si>
  <si>
    <t>ОБРАЗОВАНИЕ</t>
  </si>
  <si>
    <t>00020225332020000150</t>
  </si>
  <si>
    <t>00020225514020000150</t>
  </si>
  <si>
    <t>0603</t>
  </si>
  <si>
    <t>00011601180010000140</t>
  </si>
  <si>
    <t>00021825597020000150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</si>
  <si>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</si>
  <si>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</si>
  <si>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</si>
  <si>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</si>
  <si>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00010101130010000110</t>
  </si>
  <si>
    <t>00020225304020000150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</si>
  <si>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</si>
  <si>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00011105400000000120</t>
  </si>
  <si>
    <t>00011500000000000000</t>
  </si>
  <si>
    <t>00020225590020000150</t>
  </si>
  <si>
    <t>00001050000000000500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</si>
  <si>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</si>
  <si>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</si>
  <si>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</si>
  <si>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</si>
  <si>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</si>
  <si>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Кинематография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</si>
  <si>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</si>
  <si>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</si>
  <si>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</si>
  <si>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</si>
  <si>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1201</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</si>
  <si>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</si>
  <si>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00021825519020000150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</si>
  <si>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</si>
  <si>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</si>
  <si>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</si>
  <si>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00020241509020000150</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</si>
  <si>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</si>
  <si>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</si>
  <si>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</si>
  <si>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</si>
  <si>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Другие вопросы в области образования</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</si>
  <si>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</si>
  <si>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</si>
  <si>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</si>
  <si>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</si>
  <si>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</si>
  <si>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</si>
  <si>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</si>
  <si>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</si>
  <si>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</si>
  <si>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00001050201020000610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</si>
  <si>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</si>
  <si>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Налог на пользователей автомобильных дорог</t>
  </si>
  <si>
    <t>ЖИЛИЩНО-КОММУНАЛЬНОЕ ХОЗЯЙСТВО</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</si>
  <si>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</si>
  <si>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</si>
  <si>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</si>
  <si>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00001060502020000640</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</si>
  <si>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</si>
  <si>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</si>
  <si>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</si>
  <si>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Дотации на выравнивание бюджетной обеспеченности субъектов Российской Федерации и муниципальных образований</t>
  </si>
  <si>
    <t>Межбюджетные трансферты, передаваемые бюджетам субъектов Российской Федерации на развитие инфраструктуры дорожного хозяйства</t>
  </si>
  <si>
    <t>00011601100010000140</t>
  </si>
  <si>
    <t>0103</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</si>
  <si>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</si>
  <si>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</si>
  <si>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</si>
  <si>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Органы юстиции</t>
  </si>
  <si>
    <t>00020225138000000150</t>
  </si>
  <si>
    <t>Другие вопросы в области национальной экономики</t>
  </si>
  <si>
    <t>00010806000010000110</t>
  </si>
  <si>
    <t>00020225466000000150</t>
  </si>
  <si>
    <t>00021925597020000150</t>
  </si>
  <si>
    <t>Субвенции бюджетам субъектов Российской Федерации на оплату жилищно-коммунальных услуг отдельным категориям граждан</t>
  </si>
  <si>
    <t>00001060100000000000</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</si>
  <si>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</si>
  <si>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</si>
  <si>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0400</t>
  </si>
  <si>
    <t>Субсидии бюджетам на развитие сети учреждений культурно-досугового типа</t>
  </si>
  <si>
    <t>00011601093010000140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</si>
  <si>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</si>
  <si>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</si>
  <si>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</si>
  <si>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Периодическая печать и издательства</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</si>
  <si>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</si>
  <si>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</si>
  <si>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</si>
  <si>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</si>
  <si>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</si>
  <si>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</si>
  <si>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00020225766000000150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</si>
  <si>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</si>
  <si>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00011610122010000140</t>
  </si>
  <si>
    <t>Возврат остатков субсидий на реконструкцию и капитальный ремонт региональных и муниципальных музеев из бюджетов субъектов Российской Федерации</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</si>
  <si>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</si>
  <si>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</si>
  <si>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Прочие межбюджетные трансферты общего характера</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</si>
  <si>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</si>
  <si>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</si>
  <si>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</si>
  <si>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</si>
  <si>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00010501022010000110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</si>
  <si>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</si>
  <si>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</si>
  <si>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</si>
  <si>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</si>
  <si>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</si>
  <si>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Среднее профессиональное образование</t>
  </si>
  <si>
    <t>00021825333020000150</t>
  </si>
  <si>
    <t>00021925519020000150</t>
  </si>
  <si>
    <t>Другие вопросы в области социальной политики</t>
  </si>
  <si>
    <t>00010302140010000110</t>
  </si>
  <si>
    <t>Субсидии бюджетам на реконструкцию и капитальный ремонт региональных и муниципальных музеев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</si>
  <si>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</si>
  <si>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</si>
  <si>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</si>
  <si>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</si>
  <si>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</si>
  <si>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</si>
  <si>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</si>
  <si>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</si>
  <si>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</si>
  <si>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</si>
  <si>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Молодежная политика</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</si>
  <si>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</si>
  <si>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</si>
  <si>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</si>
  <si>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</si>
  <si>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</si>
  <si>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</si>
  <si>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</si>
  <si>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</si>
  <si>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Безвозмездные поступления от негосударственных организаций в бюджеты субъектов Российской Федерации</t>
  </si>
  <si>
    <t>00010000000000000000</t>
  </si>
  <si>
    <t>00010302230010000110</t>
  </si>
  <si>
    <t>Бюджетные кредиты, предоставленные внутри страны в валюте Российской Федерации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</si>
  <si>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</si>
  <si>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</si>
  <si>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</si>
  <si>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</si>
  <si>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00020225289000000150</t>
  </si>
  <si>
    <t>00010704000010000110</t>
  </si>
  <si>
    <t>Жилищное хозяйство</t>
  </si>
  <si>
    <t>8</t>
  </si>
  <si>
    <t>0107</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</si>
  <si>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</si>
  <si>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1401</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</si>
  <si>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</si>
  <si>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</si>
  <si>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</si>
  <si>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</si>
  <si>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00001030100000000700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</si>
  <si>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</si>
  <si>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</si>
  <si>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Межбюджетные трансферты, передаваемые бюджетам субъектов Российской Федерации на создание модельных муниципальных библиотек</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</si>
  <si>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</si>
  <si>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</si>
  <si>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</si>
  <si>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</si>
  <si>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0404</t>
  </si>
  <si>
    <t>НАЛОГИ НА ИМУЩЕСТВО</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</si>
  <si>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</si>
  <si>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00020225497000000150</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</si>
  <si>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</si>
  <si>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</si>
  <si>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</si>
  <si>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</si>
  <si>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Транспорт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</si>
  <si>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</si>
  <si>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</si>
  <si>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</si>
  <si>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</si>
  <si>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</si>
  <si>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1002</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</si>
  <si>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</si>
  <si>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</si>
  <si>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00001060100020000630</t>
  </si>
  <si>
    <t>00021925081020000150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</si>
  <si>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</si>
  <si>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</si>
  <si>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</si>
  <si>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</si>
  <si>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</si>
  <si>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</si>
  <si>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</si>
  <si>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</si>
  <si>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</si>
  <si>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0600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</si>
  <si>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</si>
  <si>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00020245292020000150</t>
  </si>
  <si>
    <t>НАЛОГИ НА ПРИБЫЛЬ, ДОХОДЫ</t>
  </si>
  <si>
    <t>00001050200000000600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</si>
  <si>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</si>
  <si>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</si>
  <si>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</si>
  <si>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</si>
  <si>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</si>
  <si>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</si>
  <si>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</si>
  <si>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</si>
  <si>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</si>
  <si>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Расходы - всего</t>
  </si>
  <si>
    <t>00020245424020000150</t>
  </si>
  <si>
    <t>00020225500000000150</t>
  </si>
  <si>
    <t>00011200000000000000</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</si>
  <si>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</si>
  <si>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</si>
  <si>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</si>
  <si>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</si>
  <si>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</si>
  <si>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</si>
  <si>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</si>
  <si>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</si>
  <si>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</si>
  <si>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00001060502000000500</t>
  </si>
  <si>
    <t>0408</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</si>
  <si>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</si>
  <si>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</si>
  <si>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00021925086020000150</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</si>
  <si>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</si>
  <si>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00021802020020000150</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</si>
  <si>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</si>
  <si>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</si>
  <si>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</si>
  <si>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</si>
  <si>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</si>
  <si>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00020245422020000150</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</si>
  <si>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</si>
  <si>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</si>
  <si>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</si>
  <si>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</si>
  <si>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0100</t>
  </si>
  <si>
    <t>1006</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</si>
  <si>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</si>
  <si>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00020215549020000150</t>
  </si>
  <si>
    <t>00020225522020000150</t>
  </si>
  <si>
    <t>00010503000010000110</t>
  </si>
  <si>
    <t>00010807110010000110</t>
  </si>
  <si>
    <t>00020225480020000150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</si>
  <si>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</si>
  <si>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</si>
  <si>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</si>
  <si>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</si>
  <si>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</si>
  <si>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00001060500000000500</t>
  </si>
  <si>
    <t>00020245468000000150</t>
  </si>
  <si>
    <t>00011302000000000130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</si>
  <si>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</si>
  <si>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</si>
  <si>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</si>
  <si>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</si>
  <si>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</si>
  <si>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00020225229020000150</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</si>
  <si>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</si>
  <si>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</si>
  <si>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</si>
  <si>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</si>
  <si>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</si>
  <si>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</si>
  <si>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</si>
  <si>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</si>
  <si>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</si>
  <si>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00021935134020000150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</si>
  <si>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</si>
  <si>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</si>
  <si>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</si>
  <si>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</si>
  <si>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</si>
  <si>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Топливно-энергетический комплекс</t>
  </si>
  <si>
    <t>00020225520020000150</t>
  </si>
  <si>
    <t>1202</t>
  </si>
  <si>
    <t>00020215009020000150</t>
  </si>
  <si>
    <t>0503</t>
  </si>
  <si>
    <t>00011402023020000410</t>
  </si>
  <si>
    <t>Доходы бюджетов субъектов Российской Федерации от возврата организациями остатков субсидий прошлых лет</t>
  </si>
  <si>
    <t>00011601200010000140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</si>
  <si>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</si>
  <si>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Охрана семьи и детства</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</si>
  <si>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</si>
  <si>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</si>
  <si>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ЗДРАВООХРАНЕНИЕ</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</si>
  <si>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</si>
  <si>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</si>
  <si>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</si>
  <si>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</si>
  <si>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</si>
  <si>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0800</t>
  </si>
  <si>
    <t>00020245363020000150</t>
  </si>
  <si>
    <t>00020225527020000150</t>
  </si>
  <si>
    <t>Судебная система</t>
  </si>
  <si>
    <t>00011601193010000140</t>
  </si>
  <si>
    <t>00020225028000000150</t>
  </si>
  <si>
    <t>00021925752020000150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</si>
  <si>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</si>
  <si>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00001060500000000000</t>
  </si>
  <si>
    <t>00011610000000000140</t>
  </si>
  <si>
    <t>Единый сельскохозяйственный налог</t>
  </si>
  <si>
    <t>Культура</t>
  </si>
  <si>
    <t>Телевидение и радиовещание</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</si>
  <si>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</si>
  <si>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</si>
  <si>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</si>
  <si>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Возврат бюджетных кредитов, предоставленных юридическим лицам в валюте Российской Федерации</t>
  </si>
  <si>
    <t>00020245453020000150</t>
  </si>
  <si>
    <t>Иные межбюджетные трансферты</t>
  </si>
  <si>
    <t>0104</t>
  </si>
  <si>
    <t>Возврат остатков субсидий на реализацию мероприятий по обеспечению жильем молодых семей из бюджетов субъектов Российской Федерации</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</si>
  <si>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</si>
  <si>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</si>
  <si>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00001050201020000510</t>
  </si>
  <si>
    <t>00010302240010000110</t>
  </si>
  <si>
    <t>Возврат остатков субсидий на поддержку региональных программ по проектированию туристского кода центра города из бюджетов субъектов Российской Федерации</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</si>
  <si>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</si>
  <si>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</si>
  <si>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</si>
  <si>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</si>
  <si>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</si>
  <si>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</si>
  <si>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</si>
  <si>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</si>
  <si>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</si>
  <si>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00001060502020000540</t>
  </si>
  <si>
    <t>00020229999000000150</t>
  </si>
  <si>
    <t>00010704010010000110</t>
  </si>
  <si>
    <t>00021925750020000150</t>
  </si>
  <si>
    <t>Субсидии бюджетам на создание новых мест в общеобразовательных организациях, расположенных в сельской местности и поселках городского типа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</si>
  <si>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</si>
  <si>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</si>
  <si>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</si>
  <si>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00020245289000000150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</si>
  <si>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</si>
  <si>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</si>
  <si>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Обслуживание государственного (муниципального) внутреннего долга</t>
  </si>
  <si>
    <t>00010302120010000110</t>
  </si>
  <si>
    <t>Привлечение бюджетных кредитов из других бюджетов бюджетной системы Российской Федерации в валюте Российской Федерации</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</si>
  <si>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</si>
  <si>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</si>
  <si>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00020225116000000150</t>
  </si>
  <si>
    <t>0300</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</si>
  <si>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</si>
  <si>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</si>
  <si>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</si>
  <si>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</si>
  <si>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</si>
  <si>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</si>
  <si>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</si>
  <si>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</si>
  <si>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</si>
  <si>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Возврат остатков субсидий на поддержку отрасли культуры из бюджетов субъектов Российской Федерации</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</si>
  <si>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</si>
  <si>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</si>
  <si>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</si>
  <si>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</si>
  <si>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</si>
  <si>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00011201040010000120</t>
  </si>
  <si>
    <t>00011610057020000140</t>
  </si>
  <si>
    <t>0804</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</si>
  <si>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</si>
  <si>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</si>
  <si>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</si>
  <si>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</si>
  <si>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Другие вопросы в области охраны окружающей среды</t>
  </si>
  <si>
    <t>Амбулаторная помощь</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</si>
  <si>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</si>
  <si>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</si>
  <si>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</si>
  <si>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</si>
  <si>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00020225558020000150</t>
  </si>
  <si>
    <t>Налог с продаж</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</si>
  <si>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 из бюджетов субъектов Российской Федерации</t>
  </si>
  <si>
    <t>Доходы от компенсации затрат государства</t>
  </si>
  <si>
    <t>Увеличение прочих остатков денежных средств бюджетов</t>
  </si>
  <si>
    <t>0108</t>
  </si>
  <si>
    <t>Резервные фонды</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</si>
  <si>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</si>
  <si>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</si>
  <si>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1402</t>
  </si>
  <si>
    <t>0703</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</si>
  <si>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</si>
  <si>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</si>
  <si>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</si>
  <si>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</si>
  <si>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Уменьшение прочих остатков денежных средств бюджетов субъектов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</si>
  <si>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</si>
  <si>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</si>
  <si>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00020225466020000150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</si>
  <si>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</si>
  <si>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</si>
  <si>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</si>
  <si>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</si>
  <si>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00010600000000000000</t>
  </si>
  <si>
    <t>Гражданская оборона</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</si>
  <si>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</si>
  <si>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</si>
  <si>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00001050000000000600</t>
  </si>
  <si>
    <t>00020245784020000150</t>
  </si>
  <si>
    <t>00020225584020000150</t>
  </si>
  <si>
    <t>Средства от продажи акций и иных форм участия в капитале, находящихся в государственной и муниципальной собственности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</si>
  <si>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</si>
  <si>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</si>
  <si>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</si>
  <si>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</si>
  <si>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</si>
  <si>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осуществление мер пожарной безопасности и тушение лесных пожаров</t>
  </si>
  <si>
    <t>00021945303020000150</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</si>
  <si>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</si>
  <si>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</si>
  <si>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</si>
  <si>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</si>
  <si>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</si>
  <si>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</si>
  <si>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</si>
  <si>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</si>
  <si>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1003</t>
  </si>
  <si>
    <t>0410</t>
  </si>
  <si>
    <t>0304</t>
  </si>
  <si>
    <t>00011700000000000000</t>
  </si>
  <si>
    <t>00010807080010000110</t>
  </si>
  <si>
    <t>00020225230000000150</t>
  </si>
  <si>
    <t>00021927139020000150</t>
  </si>
  <si>
    <t>00010101016020000110</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</si>
  <si>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</si>
  <si>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</si>
  <si>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</si>
  <si>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</si>
  <si>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</si>
  <si>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Плата за размещение твердых коммунальных отходов</t>
  </si>
  <si>
    <t>00010807170010000110</t>
  </si>
  <si>
    <t>00010302241010000110</t>
  </si>
  <si>
    <t>7900</t>
  </si>
  <si>
    <t>00021825497020000150</t>
  </si>
  <si>
    <t>00020235290020000150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</si>
  <si>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</si>
  <si>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</si>
  <si>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</si>
  <si>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</si>
  <si>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</si>
  <si>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</si>
  <si>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</si>
  <si>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</si>
  <si>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</si>
  <si>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00011105300000000120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</si>
  <si>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</si>
  <si>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</si>
  <si>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00010807120010000110</t>
  </si>
  <si>
    <t>Охрана объектов растительного и животного мира и среды их обитания</t>
  </si>
  <si>
    <t>Субсидии бюджетам субъектов Российской Федерации на техническое оснащение региональных и муниципальных музеев</t>
  </si>
  <si>
    <t>0500</t>
  </si>
  <si>
    <t>00020225462020000150</t>
  </si>
  <si>
    <t>0707</t>
  </si>
  <si>
    <t>00001050200000000500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</si>
  <si>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</si>
  <si>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</si>
  <si>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</si>
  <si>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</si>
  <si>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00020235129020000150</t>
  </si>
  <si>
    <t>00020225305000000150</t>
  </si>
  <si>
    <t>Бюджетные кредиты из других бюджетов бюджетной системы Российской Федерации</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</si>
  <si>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</si>
  <si>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</si>
  <si>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</si>
  <si>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</si>
  <si>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</si>
  <si>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</si>
  <si>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</si>
  <si>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00010807000010000110</t>
  </si>
  <si>
    <t>НАЛОГИ НА СОВОКУПНЫЙ ДОХОД</t>
  </si>
  <si>
    <t>00020235429020000150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</si>
  <si>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</si>
  <si>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</si>
  <si>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</si>
  <si>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</si>
  <si>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</si>
  <si>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</si>
  <si>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</si>
  <si>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</si>
  <si>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</si>
  <si>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</si>
  <si>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</si>
  <si>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</si>
  <si>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</si>
  <si>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</si>
  <si>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</si>
  <si>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00020225502020000150</t>
  </si>
  <si>
    <t>00010904030010000110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</si>
  <si>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</si>
  <si>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</si>
  <si>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</si>
  <si>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</si>
  <si>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</si>
  <si>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</si>
  <si>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0903</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</si>
  <si>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</si>
  <si>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</si>
  <si>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9600</t>
  </si>
  <si>
    <t>00020235127020000150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</si>
  <si>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</si>
  <si>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</si>
  <si>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</si>
  <si>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Другие вопросы в области национальной безопасности и правоохранительной деятельности</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</si>
  <si>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</si>
  <si>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</si>
  <si>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</si>
  <si>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</si>
  <si>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</si>
  <si>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00020225338000000150</t>
  </si>
  <si>
    <t>00010911000020000110</t>
  </si>
  <si>
    <t>00020220000000000150</t>
  </si>
  <si>
    <t>00020302080020000150</t>
  </si>
  <si>
    <t>ОХРАНА ОКРУЖАЮЩЕЙ СРЕДЫ</t>
  </si>
  <si>
    <t>00010302090010000110</t>
  </si>
  <si>
    <t>Субсидии бюджетам на реализацию мероприятий по обеспечению жильем молодых семей</t>
  </si>
  <si>
    <t>Массовый спорт</t>
  </si>
  <si>
    <t>00001061002020002550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</si>
  <si>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</si>
  <si>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</si>
  <si>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</si>
  <si>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</si>
  <si>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ИТОГО</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</si>
  <si>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</si>
  <si>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</si>
  <si>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</si>
  <si>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</si>
  <si>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</si>
  <si>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</si>
  <si>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00010903082020000110</t>
  </si>
  <si>
    <t>00021833144020000150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</si>
  <si>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</si>
  <si>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</si>
  <si>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</si>
  <si>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</si>
  <si>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</si>
  <si>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</si>
  <si>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</si>
  <si>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</si>
  <si>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</si>
  <si>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</si>
  <si>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</si>
  <si>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НАЦИОНАЛЬНАЯ БЕЗОПАСНОСТЬ И ПРАВООХРАНИТЕЛЬНАЯ ДЕЯТЕЛЬНОСТЬ</t>
  </si>
  <si>
    <t>Другие вопросы в области здравоохранения</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</si>
  <si>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</si>
  <si>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поддержку региональных программ по проектированию туристского кода центра города</t>
  </si>
  <si>
    <t>Прочие безвозмездные поступления в бюджеты субъектов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</si>
  <si>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</si>
  <si>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</si>
  <si>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</si>
  <si>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</si>
  <si>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</si>
  <si>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</si>
  <si>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</si>
  <si>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</si>
  <si>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0105</t>
  </si>
  <si>
    <t>Налог, взимаемый в виде стоимости патента в связи с применением упрощенной системы налогообложения</t>
  </si>
  <si>
    <t>Субсидии бюджетам на обеспечение комплексного развития сельских территорий</t>
  </si>
  <si>
    <t>00010302220010000110</t>
  </si>
  <si>
    <t>Возврат бюджетных кредитов, предоставленных другим бюджетам бюджетной системы Российской Федерации в валюте Российской Федерации</t>
  </si>
  <si>
    <t>Межбюджетные трансферты, передаваемые бюджетам на создание модельных муниципальных библиотек</t>
  </si>
  <si>
    <t>0700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</si>
  <si>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</si>
  <si>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</si>
  <si>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</si>
  <si>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00020245468020000150</t>
  </si>
  <si>
    <t>00010501010010000110</t>
  </si>
  <si>
    <t>Налог на профессиональный доход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</si>
  <si>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</si>
  <si>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</si>
  <si>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</si>
  <si>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</si>
  <si>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</si>
  <si>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</si>
  <si>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</si>
  <si>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</si>
  <si>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</si>
  <si>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</si>
  <si>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</si>
  <si>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</si>
  <si>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</si>
  <si>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00021800000020000150</t>
  </si>
  <si>
    <t>00010805000010000110</t>
  </si>
  <si>
    <t>00020225424000000150</t>
  </si>
  <si>
    <t>ПРОЧИЕ БЕЗВОЗМЕЗДНЫЕ ПОСТУПЛЕНИЯ</t>
  </si>
  <si>
    <t>1000</t>
  </si>
  <si>
    <t>00021925555020000150</t>
  </si>
  <si>
    <t>Субсидии бюджетам субъектов Российской Федерации на реализацию мероприятий по обеспечению жильем молодых семей</t>
  </si>
  <si>
    <t>00001060502000000600</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</si>
  <si>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</si>
  <si>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</si>
  <si>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</si>
  <si>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00021945363020000150</t>
  </si>
  <si>
    <t>00010102050010000110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</si>
  <si>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</si>
  <si>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</si>
  <si>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</si>
  <si>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</si>
  <si>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Функционирование высшего должностного лица субъекта Российской Федерации и муниципального образования</t>
  </si>
  <si>
    <t>00020235250000000150</t>
  </si>
  <si>
    <t>00020235432000000150</t>
  </si>
  <si>
    <t>Профессиональная подготовка, переподготовка и повышение квалификации</t>
  </si>
  <si>
    <t>00020225332000000150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</si>
  <si>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</si>
  <si>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</si>
  <si>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00010102140010000110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</si>
  <si>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</si>
  <si>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</si>
  <si>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00001061002020000550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</si>
  <si>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</si>
  <si>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00001060500000000600</t>
  </si>
  <si>
    <t>00020225750000000150</t>
  </si>
  <si>
    <t>00011301991010000130</t>
  </si>
  <si>
    <t>1403</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</si>
  <si>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</si>
  <si>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</si>
  <si>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</si>
  <si>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0704</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</si>
  <si>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</si>
  <si>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</si>
  <si>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</si>
  <si>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00010302251010000110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</si>
  <si>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</si>
  <si>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</si>
  <si>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</si>
  <si>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00020229999020000150</t>
  </si>
  <si>
    <t>00011102100000000120</t>
  </si>
  <si>
    <t>00010906020020000110</t>
  </si>
  <si>
    <t>00010101000000000110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</si>
  <si>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</si>
  <si>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Государственная пошлина за выдачу и обмен паспорта гражданина Российской Федерации</t>
  </si>
  <si>
    <t>Субвенции бюджетам на увеличение площади лесовосстановления</t>
  </si>
  <si>
    <t>Доходы бюджетов субъектов Российской Федерации от возврата остатков субсидий на реконструкцию и капитальный ремонт региональных и муниципальных музеев из бюджетов муниципальных образований</t>
  </si>
  <si>
    <t>00020245289020000150</t>
  </si>
  <si>
    <t>Субсидии бюджетам на государственную поддержку аккредитации ветеринарных лабораторий в национальной системе аккредитации</t>
  </si>
  <si>
    <t>Воспроизводство минерально-сырьевой базы</t>
  </si>
  <si>
    <t>00020225365000000150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</si>
  <si>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</si>
  <si>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</si>
  <si>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</si>
  <si>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</si>
  <si>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</si>
  <si>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</si>
  <si>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</si>
  <si>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</si>
  <si>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1004</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</si>
  <si>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</si>
  <si>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</si>
  <si>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</si>
  <si>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</si>
  <si>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</si>
  <si>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0900</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</si>
  <si>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</si>
  <si>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</si>
  <si>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</si>
  <si>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</si>
  <si>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00020225783000000150</t>
  </si>
  <si>
    <t>00010605000020000110</t>
  </si>
  <si>
    <t>Сбор, удаление отходов и очистка сточных вод</t>
  </si>
  <si>
    <t>00011601242010000140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</si>
  <si>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</si>
  <si>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</si>
  <si>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</si>
  <si>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Средства от продажи акций и иных форм участия в капитале, находящихся в собственности субъектов Российской Федерации</t>
  </si>
  <si>
    <t>0310</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</si>
  <si>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</si>
  <si>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</si>
  <si>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00010807100010000110</t>
  </si>
  <si>
    <t>00021925508020000150</t>
  </si>
  <si>
    <t>00010904000000000110</t>
  </si>
  <si>
    <t>00020225302020000150</t>
  </si>
  <si>
    <t>00011601150010000140</t>
  </si>
  <si>
    <t>00011601332010000140</t>
  </si>
  <si>
    <t>1200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</si>
  <si>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</si>
  <si>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</si>
  <si>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0501</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</si>
  <si>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</si>
  <si>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</si>
  <si>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</si>
  <si>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</si>
  <si>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</si>
  <si>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</si>
  <si>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</si>
  <si>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Обеспечение проведения выборов и референдумов</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</si>
  <si>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</si>
  <si>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</si>
  <si>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</si>
  <si>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</si>
  <si>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</si>
  <si>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</si>
  <si>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</si>
  <si>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</si>
  <si>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</si>
  <si>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</si>
  <si>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00011607090000000140</t>
  </si>
  <si>
    <t>00020227139000000150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</si>
  <si>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</si>
  <si>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</si>
  <si>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</si>
  <si>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</si>
  <si>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</si>
  <si>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</si>
  <si>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</si>
  <si>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</si>
  <si>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</si>
  <si>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</si>
  <si>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</si>
  <si>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Дорожное хозяйство (дорожные фонды)</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</si>
  <si>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</si>
  <si>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НАЦИОНАЛЬНАЯ ЭКОНОМИКА</t>
  </si>
  <si>
    <t>00010302190010000110</t>
  </si>
  <si>
    <t>0102</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</si>
  <si>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</si>
  <si>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0309</t>
  </si>
  <si>
    <t>Субсидии бюджетам на реставрацию и реэкспозицию мемориальных пушкинских музеев и музеев-заповедников</t>
  </si>
  <si>
    <t>ГОСУДАРСТВЕННАЯ ПОШЛИНА</t>
  </si>
  <si>
    <t>0904</t>
  </si>
  <si>
    <t>00011105420020000120</t>
  </si>
  <si>
    <t>00020225517020000150</t>
  </si>
  <si>
    <t>00020235118000000150</t>
  </si>
  <si>
    <t>00011601183010000140</t>
  </si>
  <si>
    <t>00021935290020000150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</si>
  <si>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</si>
  <si>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на оснащение региональных и муниципальных театров, находящихся в городах с численностью населения более 300 тысяч человек</t>
  </si>
  <si>
    <t>Изменение остатков средств</t>
  </si>
  <si>
    <t>00020225083020000150</t>
  </si>
  <si>
    <t>0314</t>
  </si>
  <si>
    <t>Плата за предоставление сведений из Единого государственного реестра недвижимости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</si>
  <si>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</si>
  <si>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</si>
  <si>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</si>
  <si>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00021935129020000150</t>
  </si>
  <si>
    <t>00021860010020000150</t>
  </si>
  <si>
    <t>00011301000000000130</t>
  </si>
  <si>
    <t>Общеэкономические вопросы</t>
  </si>
  <si>
    <t>00011607010000000140</t>
  </si>
  <si>
    <t>00001060100000000630</t>
  </si>
  <si>
    <t>1204</t>
  </si>
  <si>
    <t>0505</t>
  </si>
  <si>
    <t>Пенсионное обеспечение</t>
  </si>
  <si>
    <t>00020225333020000150</t>
  </si>
  <si>
    <t>00020245216000000150</t>
  </si>
  <si>
    <t>Субвенции бюджетам бюджетной системы Российской Федерации</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</si>
  <si>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</si>
  <si>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</si>
  <si>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</si>
  <si>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</si>
  <si>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Увеличение остатков средств бюджетов</t>
  </si>
  <si>
    <t>00011601153010000140</t>
  </si>
  <si>
    <t>Налог на имущество организаций</t>
  </si>
  <si>
    <t>00020225081020000150</t>
  </si>
  <si>
    <t>00001030000000000000</t>
  </si>
  <si>
    <t>00020225591020000150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</si>
  <si>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</si>
  <si>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</si>
  <si>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</si>
  <si>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государственную поддержку организаций, входящих в систему спортивной подготовки</t>
  </si>
  <si>
    <t>Иные дотации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</si>
  <si>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</si>
  <si>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</si>
  <si>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1103</t>
  </si>
  <si>
    <t>00011618000020000140</t>
  </si>
  <si>
    <t>00011601103010000140</t>
  </si>
  <si>
    <t>00010800000000000000</t>
  </si>
  <si>
    <t>00001030100020000710</t>
  </si>
  <si>
    <t>Субсидии бюджетам субъектов Российской Федерации на сокращение доли загрязненных сточных вод</t>
  </si>
  <si>
    <t>00020225213020000150</t>
  </si>
  <si>
    <t>00001000000000000000</t>
  </si>
  <si>
    <t>00020245424000000150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</si>
  <si>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</si>
  <si>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</si>
  <si>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</si>
  <si>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</si>
  <si>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</si>
  <si>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</si>
  <si>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0106</t>
  </si>
  <si>
    <t>00011201030010000120</t>
  </si>
  <si>
    <t>00020225513020000150</t>
  </si>
  <si>
    <t>1400</t>
  </si>
  <si>
    <t>00020225014000000150</t>
  </si>
  <si>
    <t>0701</t>
  </si>
  <si>
    <t>00021935573020000150</t>
  </si>
  <si>
    <t>00001061002000000500</t>
  </si>
  <si>
    <t>Стационарная медицинская помощь</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</si>
  <si>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</si>
  <si>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00020225338020000150</t>
  </si>
  <si>
    <t>0111</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</si>
  <si>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</si>
  <si>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</si>
  <si>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</si>
  <si>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</si>
  <si>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</si>
  <si>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</si>
  <si>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</si>
  <si>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</si>
  <si>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</si>
  <si>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</si>
  <si>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</si>
  <si>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00011607030020000140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</si>
  <si>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</si>
  <si>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</si>
  <si>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</si>
  <si>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</si>
  <si>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</si>
  <si>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</si>
  <si>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</si>
  <si>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</si>
  <si>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</si>
  <si>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</si>
  <si>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</si>
  <si>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</si>
  <si>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</si>
  <si>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</si>
  <si>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</si>
  <si>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</si>
  <si>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</si>
  <si>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</si>
  <si>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на поддержку региональных программ по проектированию туристского кода центра города</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</si>
  <si>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</si>
  <si>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00020245389020000150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</si>
  <si>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</si>
  <si>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</si>
  <si>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</si>
  <si>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</si>
  <si>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</si>
  <si>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</si>
  <si>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0705</t>
  </si>
  <si>
    <t>00010807160010000110</t>
  </si>
  <si>
    <t>00010302231010000110</t>
  </si>
  <si>
    <t>Доходы бюджетов субъектов Российской Федерации от возврата остатков субсидий на подготовку проектов межевания земельных участков и на проведение кадастровых работ из бюджетов муниципальных образований</t>
  </si>
  <si>
    <t>00020235134020000150</t>
  </si>
  <si>
    <t>Субсидии бюджетам на развитие паллиативной медицинской помощи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</si>
  <si>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</si>
  <si>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</si>
  <si>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1</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</si>
  <si>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</si>
  <si>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</si>
  <si>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</si>
  <si>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</si>
  <si>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Дополнительное образование детей</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</si>
  <si>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</si>
  <si>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</si>
  <si>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</si>
  <si>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</si>
  <si>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</si>
  <si>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</si>
  <si>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</si>
  <si>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Международные отношения и международное сотрудничество</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</si>
  <si>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</si>
  <si>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</si>
  <si>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Платежи за пользование природными ресурсами</t>
  </si>
  <si>
    <t>Доходы от продажи квартир, находящихся в собственности субъектов Российской Федерации</t>
  </si>
  <si>
    <t>00001061000000000000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</si>
  <si>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</si>
  <si>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00011601132010000140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</si>
  <si>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</si>
  <si>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Сбор за пользование объектами водных биологических ресурсов (исключая внутренние водные объекты)</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</si>
  <si>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</si>
  <si>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</si>
  <si>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</si>
  <si>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</si>
  <si>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</si>
  <si>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</si>
  <si>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</si>
  <si>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</si>
  <si>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</si>
  <si>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00021825750020000150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</si>
  <si>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</si>
  <si>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</si>
  <si>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00011109042020000120</t>
  </si>
  <si>
    <t>0901</t>
  </si>
  <si>
    <t>00020235460020000150</t>
  </si>
  <si>
    <t>00001050201000000510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</si>
  <si>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</si>
  <si>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Платежи в целях возмещения убытков, причиненных уклонением от заключения государственного контракта</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</si>
  <si>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</si>
  <si>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</si>
  <si>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</si>
  <si>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00011602010020000140</t>
  </si>
  <si>
    <t>00011202052010000120</t>
  </si>
  <si>
    <t>Сборы за участие в конкурсе (аукционе) на право пользования участками недр местного значения</t>
  </si>
  <si>
    <t>Субсидии бюджетам на создание модельных муниципальных библиотек</t>
  </si>
  <si>
    <t>0311</t>
  </si>
  <si>
    <t>Увеличение прочих остатков денежных средств бюджетов субъектов Российской Федерации</t>
  </si>
  <si>
    <t>00020245300020000150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</si>
  <si>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</si>
  <si>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00011601130010000140</t>
  </si>
  <si>
    <t>Спорт высших достижений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</si>
  <si>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</si>
  <si>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</si>
  <si>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Социальное обеспечение населения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</si>
  <si>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</si>
  <si>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</si>
  <si>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</si>
  <si>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</si>
  <si>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ОБСЛУЖИВАНИЕ ГОСУДАРСТВЕННОГО (МУНИЦИПАЛЬНОГО) ДОЛГА</t>
  </si>
  <si>
    <t>00011204015020000120</t>
  </si>
  <si>
    <t>Предоставление бюджетных кредитов внутри страны в валюте Российской Федерации</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</si>
  <si>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</si>
  <si>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</si>
  <si>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0502</t>
  </si>
  <si>
    <t>0709</t>
  </si>
  <si>
    <t>Другие вопросы в области культуры, кинематографии</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</si>
  <si>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</si>
  <si>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</si>
  <si>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</si>
  <si>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Лесное хозяйство</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</si>
  <si>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</si>
  <si>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00010302262010000110</t>
  </si>
  <si>
    <t>00021925599020000150</t>
  </si>
  <si>
    <t>00020225065020000150</t>
  </si>
  <si>
    <t>00011202050010000120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</si>
  <si>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</si>
  <si>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</si>
  <si>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00020235176000000150</t>
  </si>
  <si>
    <t>Общее образование</t>
  </si>
  <si>
    <t>00021925304020000150</t>
  </si>
  <si>
    <t>00020225501000000150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</si>
  <si>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</si>
  <si>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00010903020000000110</t>
  </si>
  <si>
    <t>1100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</si>
  <si>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</si>
  <si>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</si>
  <si>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</si>
  <si>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0401</t>
  </si>
  <si>
    <t>00011301190010000130</t>
  </si>
  <si>
    <t>00011105100020000120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</si>
  <si>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</si>
  <si>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</si>
  <si>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Субсидии бюджетам на обеспечение поддержки реализации общественных инициатив, направленных на развитие туристической инфраструктуры</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</si>
  <si>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</si>
  <si>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</si>
  <si>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</si>
  <si>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</si>
  <si>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</si>
  <si>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</si>
  <si>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0905</t>
  </si>
  <si>
    <t>Наименование показателя</t>
  </si>
  <si>
    <t>00020225508000000150</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</si>
  <si>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</si>
  <si>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</si>
  <si>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</si>
  <si>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</si>
  <si>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</si>
  <si>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</si>
  <si>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</si>
  <si>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</si>
  <si>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</si>
  <si>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00001050000000000000</t>
  </si>
  <si>
    <t>00011202102020000120</t>
  </si>
  <si>
    <t>00011610022020000140</t>
  </si>
  <si>
    <t>00020302040020000150</t>
  </si>
  <si>
    <t>Платежи при пользовании недрами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</si>
  <si>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</si>
  <si>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00021935220020000150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</si>
  <si>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субъектов Российской Федерации</t>
  </si>
  <si>
    <t>00021925302020000150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</si>
  <si>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</si>
  <si>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</si>
  <si>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</si>
  <si>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</si>
  <si>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</si>
  <si>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Возврат остатков субсидий в целях развития паллиативной медицинской помощи из бюджетов субъектов Российской Федерации</t>
  </si>
  <si>
    <t>00010704030010000110</t>
  </si>
  <si>
    <t>00001030100000000000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</si>
  <si>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</si>
  <si>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</si>
  <si>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</si>
  <si>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</si>
  <si>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</si>
  <si>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</si>
  <si>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</si>
  <si>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</si>
  <si>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</si>
  <si>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</si>
  <si>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</si>
  <si>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</si>
  <si>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</si>
  <si>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</si>
  <si>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</si>
  <si>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</si>
  <si>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МЕЖБЮДЖЕТНЫЕ ТРАНСФЕРТЫ ОБЩЕГО ХАРАКТЕРА БЮДЖЕТАМ БЮДЖЕТНОЙ СИСТЕМЫ РОССИЙСКОЙ ФЕДЕРАЦИИ</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</si>
  <si>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</si>
  <si>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</si>
  <si>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</si>
  <si>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</si>
  <si>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</si>
  <si>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Прочие межбюджетные трансферты, передаваемые бюджетам</t>
  </si>
  <si>
    <t>00011301410010000130</t>
  </si>
  <si>
    <t>00011607090020000140</t>
  </si>
  <si>
    <t>00020225138020000150</t>
  </si>
  <si>
    <t>00020225372000000150</t>
  </si>
  <si>
    <t>0405</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</si>
  <si>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</si>
  <si>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</si>
  <si>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</si>
  <si>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</si>
  <si>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</si>
  <si>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</si>
  <si>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</si>
  <si>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00020225766020000150</t>
  </si>
  <si>
    <t>00020225228020000150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</si>
  <si>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</si>
  <si>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</si>
  <si>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</si>
  <si>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0702</t>
  </si>
  <si>
    <t>00020215001020000150</t>
  </si>
  <si>
    <t>0909</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</si>
  <si>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</si>
  <si>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</si>
  <si>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</si>
  <si>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</si>
  <si>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</si>
  <si>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</si>
  <si>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</si>
  <si>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</si>
  <si>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</si>
  <si>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</si>
  <si>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</si>
  <si>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</si>
  <si>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Санаторно-оздоровительная помощь</t>
  </si>
  <si>
    <t>00020235429000000150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</si>
  <si>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</si>
  <si>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бюджета - Всего</t>
  </si>
  <si>
    <t>00011102000000000120</t>
  </si>
  <si>
    <t>00020235120000000150</t>
  </si>
  <si>
    <t>00020225202000000150</t>
  </si>
  <si>
    <t>00020245454020000150</t>
  </si>
  <si>
    <t>1300</t>
  </si>
  <si>
    <t>00021925333020000150</t>
  </si>
  <si>
    <t>00020225436020000150</t>
  </si>
  <si>
    <t>00011402022020000410</t>
  </si>
  <si>
    <t>0601</t>
  </si>
  <si>
    <t>Субвенции бюджетам субъектов Российской Федерации на осуществление мер пожарной безопасности и тушение лесных пожаров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</si>
  <si>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</si>
  <si>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</si>
  <si>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</si>
  <si>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</si>
  <si>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00020225502000000150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</si>
  <si>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</si>
  <si>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</si>
  <si>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Возврат бюджетных кредитов, предоставленных юридическим лицам из бюджетов субъектов Российской Федерации в валюте Российской Федерации</t>
  </si>
  <si>
    <t>00010807142010000110</t>
  </si>
  <si>
    <t>00010906010020000110</t>
  </si>
  <si>
    <t>00020215010000000150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</si>
  <si>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</si>
  <si>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00011609000000000140</t>
  </si>
  <si>
    <t>00020235127000000150</t>
  </si>
  <si>
    <t>00011601192010000140</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</si>
  <si>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</si>
  <si>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</si>
  <si>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</si>
  <si>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</si>
  <si>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</si>
  <si>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</si>
  <si>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</si>
  <si>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</si>
  <si>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</si>
  <si>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</si>
  <si>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</si>
  <si>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</si>
  <si>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</si>
  <si>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</si>
  <si>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0409</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</si>
  <si>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</si>
  <si>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</si>
  <si>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</si>
  <si>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</si>
  <si>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</si>
  <si>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</si>
  <si>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</si>
  <si>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</si>
  <si>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</si>
  <si>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Возврат остатков субвенций на осуществление отдельных полномочий в области водных отношений из бюджетов субъектов Российской Федерации</t>
  </si>
  <si>
    <t>Другие вопросы в области физической культуры и спорта</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</si>
  <si>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</si>
  <si>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</si>
  <si>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</si>
  <si>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</si>
  <si>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</si>
  <si>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</si>
  <si>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</si>
  <si>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</si>
  <si>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</si>
  <si>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</si>
  <si>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</si>
  <si>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</si>
  <si>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</si>
  <si>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</si>
  <si>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00001061002020005550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</si>
  <si>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</si>
  <si>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</si>
  <si>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</si>
  <si>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</si>
  <si>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</si>
  <si>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</si>
  <si>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Сельское хозяйство и рыболовство</t>
  </si>
  <si>
    <t>0605</t>
  </si>
  <si>
    <t>Коммунальное хозяйство</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</si>
  <si>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</si>
  <si>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СРЕДСТВА МАССОВОЙ ИНФОРМАЦИИ</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</si>
  <si>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</si>
  <si>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</si>
  <si>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</si>
  <si>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</si>
  <si>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00010903080000000110</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</si>
  <si>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</si>
  <si>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</si>
  <si>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0902</t>
  </si>
  <si>
    <t>Субсидии бюджетам на создание модульных некапитальных средств размещения при реализации инвестиционных проектов</t>
  </si>
  <si>
    <t>Изменение остатков средств на счетах по учету средств бюджетов</t>
  </si>
  <si>
    <t>Субсидии бюджетам на создание системы долговременного ухода за гражданами пожилого возраста и инвалидами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</si>
  <si>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</si>
  <si>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</si>
  <si>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</si>
  <si>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00010506000010000110</t>
  </si>
  <si>
    <t>00001030100020000810</t>
  </si>
  <si>
    <t>00020235900020000150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</si>
  <si>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</si>
  <si>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00021825555020000150</t>
  </si>
  <si>
    <t>00020245418000000150</t>
  </si>
  <si>
    <t>00011601110010000140</t>
  </si>
  <si>
    <t>00021945422020000150</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</si>
  <si>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</si>
  <si>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</si>
  <si>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</si>
  <si>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</si>
  <si>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00021925404020000150</t>
  </si>
  <si>
    <t>0801</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</si>
  <si>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</si>
  <si>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</si>
  <si>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</si>
  <si>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</si>
  <si>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НАЦИОНАЛЬНАЯ ОБОРОНА</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</si>
  <si>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</si>
  <si>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</si>
  <si>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</si>
  <si>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</si>
  <si>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</si>
  <si>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</si>
  <si>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Мобилизационная и вневойсковая подготовка</t>
  </si>
  <si>
    <t>Доходы от приватизации имущества, находящегося в государственной и муниципальной собственности</t>
  </si>
  <si>
    <t>00010302242010000110</t>
  </si>
  <si>
    <t>Другие вопросы в области средств массовой информации</t>
  </si>
  <si>
    <t>БЕЗВОЗМЕЗДНЫЕ ПОСТУПЛЕНИЯ</t>
  </si>
  <si>
    <t>Экологический контроль</t>
  </si>
  <si>
    <t>Благоустройство</t>
  </si>
  <si>
    <t>00010903000000000110</t>
  </si>
  <si>
    <t>00011601053010000140</t>
  </si>
  <si>
    <t>00010904010020000110</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</si>
  <si>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</si>
  <si>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</si>
  <si>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</si>
  <si>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00020245192000000150</t>
  </si>
  <si>
    <t>00011607000000000140</t>
  </si>
  <si>
    <t>00011301500000000130</t>
  </si>
  <si>
    <t>Дотации бюджетам, связанные с особым режимом безопасного функционирования закрытых административно-территориальных образований</t>
  </si>
  <si>
    <t>0402</t>
  </si>
  <si>
    <t>Субсидии бюджетам субъектов Российской Федерации на создание виртуальных концертных залов</t>
  </si>
  <si>
    <t>СОЦИАЛЬНАЯ ПОЛИТИКА</t>
  </si>
  <si>
    <t>Прочие неналоговые доходы бюджетов субъектов Российской Федерации</t>
  </si>
  <si>
    <t>Иные источники внутреннего финансирования дефицитов бюджетов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</si>
  <si>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</si>
  <si>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00021925520020000150</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</si>
  <si>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</si>
  <si>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</si>
  <si>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</si>
  <si>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ИСТОЧНИКИ ВНУТРЕННЕГО ФИНАНСИРОВАНИЯ ДЕФИЦИТОВ БЮДЖЕТОВ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</si>
  <si>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</si>
  <si>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0906</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</si>
  <si>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</si>
  <si>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</si>
  <si>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</si>
  <si>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</si>
  <si>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</si>
  <si>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00001061002020003550</t>
  </si>
  <si>
    <t>00020225299000000150</t>
  </si>
  <si>
    <t>00021925527020000150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</si>
  <si>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</si>
  <si>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</si>
  <si>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</si>
  <si>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</si>
  <si>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Уменьшение остатков средств бюджетов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</si>
  <si>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</si>
  <si>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</si>
  <si>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</si>
  <si>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</si>
  <si>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</si>
  <si>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</si>
  <si>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</si>
  <si>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</si>
  <si>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</si>
  <si>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Бюджетные кредиты из других бюджетов бюджетной системы Российской Федерации в валюте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</si>
  <si>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</si>
  <si>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</si>
  <si>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</si>
  <si>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</si>
  <si>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</si>
  <si>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</si>
  <si>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</si>
  <si>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</si>
  <si>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</si>
  <si>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</si>
  <si>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</si>
  <si>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</si>
  <si>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</si>
  <si>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</si>
  <si>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</si>
  <si>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</si>
  <si>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00010302091010000110</t>
  </si>
  <si>
    <t>Операции по управлению остатками средств на единых счетах бюджетов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</si>
  <si>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</si>
  <si>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</si>
  <si>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</si>
  <si>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Другие общегосударственные вопросы</t>
  </si>
  <si>
    <t>1105</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</si>
  <si>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</si>
  <si>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</si>
  <si>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</si>
  <si>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Возврат остатков субсидий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из бюджетов субъектов Российской Федерации</t>
  </si>
  <si>
    <t>0406</t>
  </si>
  <si>
    <t>ВОЗВРАТ ОСТАТКОВ СУБСИДИЙ, СУБВЕНЦИЙ И ИНЫХ МЕЖБЮДЖЕТНЫХ ТРАНСФЕРТОВ, ИМЕЮЩИХ ЦЕЛЕВОЕ НАЗНАЧЕНИЕ, ПРОШЛЫХ ЛЕТ</t>
  </si>
  <si>
    <t>00011301520020000130</t>
  </si>
  <si>
    <t>00021945123020000150</t>
  </si>
  <si>
    <t>00020227576000000150</t>
  </si>
  <si>
    <t>00020235220000000150</t>
  </si>
  <si>
    <t>00001050201000000610</t>
  </si>
  <si>
    <t>Доходы, поступающие в порядке возмещения расходов, понесенных в связи с эксплуатацией имущества субъектов Российской Федерации</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</si>
  <si>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</si>
  <si>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</si>
  <si>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</si>
  <si>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</si>
  <si>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Функционирование Правительства Российской Федерации, высших исполнительных органов субъектов Российской Федерации, местных администраций</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</si>
  <si>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</si>
  <si>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Налог на имущество организаций по имуществу, входящему в Единую систему газоснабжения</t>
  </si>
  <si>
    <t>00020225519000000150</t>
  </si>
  <si>
    <t>00011413000000000000</t>
  </si>
  <si>
    <t>00010602000020000110</t>
  </si>
  <si>
    <t>00020225116020000150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</si>
  <si>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</si>
  <si>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</si>
  <si>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</si>
  <si>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</si>
  <si>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0113</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</si>
  <si>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</si>
  <si>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</si>
  <si>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</si>
  <si>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00020702030020000150</t>
  </si>
  <si>
    <t>00020235345000000150</t>
  </si>
  <si>
    <t>1301</t>
  </si>
  <si>
    <t>0602</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</si>
  <si>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</si>
  <si>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</si>
  <si>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Прочие субсидии</t>
  </si>
  <si>
    <t>00011301031010000130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</si>
  <si>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</si>
  <si>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</si>
  <si>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</si>
  <si>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</si>
  <si>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Защита населения и территории от чрезвычайных ситуаций природного и техногенного характера, пожарная безопасность</t>
  </si>
  <si>
    <t>Налог на прибыль организаций, зачислявшийся до 1 января 2005 года в местные бюджеты</t>
  </si>
  <si>
    <t>00010501011010000110</t>
  </si>
  <si>
    <t>00021945694020000150</t>
  </si>
  <si>
    <t>Акцизы на сидр, пуаре, медовуху, производимые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</si>
  <si>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</si>
  <si>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00021925138020000150</t>
  </si>
  <si>
    <t>00011105420000000120</t>
  </si>
  <si>
    <t>00020225335000000150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</si>
  <si>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</si>
  <si>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</si>
  <si>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00021925466020000150</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</si>
  <si>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</si>
  <si>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</si>
  <si>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</si>
  <si>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</si>
  <si>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</si>
  <si>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00021925256020000150</t>
  </si>
  <si>
    <t>Межбюджетные трансферты, передаваемые бюджетам на реализацию отдельных полномочий в области лекарственного обеспечения</t>
  </si>
  <si>
    <t>00001061002020001550</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</si>
  <si>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</si>
  <si>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</si>
  <si>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</si>
  <si>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</si>
  <si>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</si>
  <si>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</si>
  <si>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00020225190020000150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</si>
  <si>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</si>
  <si>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</si>
  <si>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0203</t>
  </si>
  <si>
    <t>Погашение бюджетных кредитов, полученных из других бюджетов бюджетной системы Российской Федерации в валюте Российской Федерации</t>
  </si>
  <si>
    <t>00020702000020000150</t>
  </si>
  <si>
    <t>Уменьшение прочих остатков денежных средств бюджетов</t>
  </si>
  <si>
    <t>00010901020140000110</t>
  </si>
  <si>
    <t>00020235240020000150</t>
  </si>
  <si>
    <t>Связь и информатика</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</si>
  <si>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</si>
  <si>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</si>
  <si>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</si>
  <si>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00020225333000000150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</si>
  <si>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 из бюджетов субъектов Российской Федерации</t>
  </si>
  <si>
    <t>00010700000000000000</t>
  </si>
  <si>
    <t>3</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</si>
  <si>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</si>
  <si>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Водное хозяйство</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</si>
  <si>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</si>
  <si>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</si>
  <si>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</si>
  <si>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</si>
  <si>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</si>
  <si>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00020225230020000150</t>
  </si>
  <si>
    <t>00021900000000000000</t>
  </si>
  <si>
    <t>Сбор за пользование объектами животного мира</t>
  </si>
  <si>
    <t>Социальное обслуживание населения</t>
  </si>
  <si>
    <t>00020235120020000150</t>
  </si>
  <si>
    <t>00001060501000000600</t>
  </si>
  <si>
    <t>Субсидии бюджетам на развитие инфраструктуры туризма</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</si>
  <si>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</si>
  <si>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00011105022020000120</t>
  </si>
  <si>
    <t>00020225213000000150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</si>
  <si>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</si>
  <si>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</si>
  <si>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Межбюджетные трансферты, передаваемые бюджетам субъектов Российской Федерации в целях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</si>
  <si>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Уменьшение прочих остатков средств бюджетов</t>
  </si>
  <si>
    <t>Доходы бюджетов субъектов Российской Федерации от возврата остатков субсидий на поддержку региональных программ по проектированию туристского кода центра города из бюджетов муниципальных образований</t>
  </si>
  <si>
    <t>00010302252010000110</t>
  </si>
  <si>
    <t>Результат исполнения бюджета (дефицит / профицит)</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</si>
  <si>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</si>
  <si>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</si>
  <si>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</si>
  <si>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</si>
  <si>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00020215010020000150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</si>
  <si>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</si>
  <si>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</si>
  <si>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</si>
  <si>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</si>
  <si>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</si>
  <si>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</si>
  <si>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00021945697020000150</t>
  </si>
  <si>
    <t>00021925497020000150</t>
  </si>
  <si>
    <t>00001060000000000000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</si>
  <si>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</si>
  <si>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</si>
  <si>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</si>
  <si>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</si>
  <si>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</si>
  <si>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</si>
  <si>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бюджетных кредитов, предоставленных внутри страны в валюте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</si>
  <si>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</si>
  <si>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</si>
  <si>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</si>
  <si>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0802</t>
  </si>
  <si>
    <t>00001030100000000800</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</si>
  <si>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</si>
  <si>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</si>
  <si>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00020225456000000150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</si>
  <si>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</si>
  <si>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</si>
  <si>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00090000000000000000</t>
  </si>
  <si>
    <t>00011107010000000120</t>
  </si>
  <si>
    <t>Налог на имущество предприятий</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</si>
  <si>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</si>
  <si>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</si>
  <si>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мероприятий по модернизации школьных систем образования</t>
  </si>
  <si>
    <t>00020225171020000150</t>
  </si>
  <si>
    <t>Субвенции бюджетам на улучшение экологического состояния гидрографической сети</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</si>
  <si>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</si>
  <si>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</si>
  <si>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</si>
  <si>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</si>
  <si>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Другие вопросы в области жилищно-коммунального хозяйства</t>
  </si>
  <si>
    <t>Дошкольное образование</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</si>
  <si>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</si>
  <si>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</si>
  <si>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</si>
  <si>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</si>
  <si>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</si>
  <si>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</si>
  <si>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Доходы от размещения средств бюджетов</t>
  </si>
  <si>
    <t>1102</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</si>
  <si>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</si>
  <si>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</si>
  <si>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</si>
  <si>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</si>
  <si>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</si>
  <si>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00020225454000000150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</si>
  <si>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</si>
  <si>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</si>
  <si>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</si>
  <si>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</si>
  <si>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</si>
  <si>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</si>
  <si>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</si>
  <si>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Миграционная политика</t>
  </si>
  <si>
    <t>00010102080010000110</t>
  </si>
  <si>
    <t>00011301400010000130</t>
  </si>
  <si>
    <t>Безвозмездные поступления от государственных (муниципальных) организаций в бюджеты субъектов Российской Федерации</t>
  </si>
  <si>
    <t>Медицинская помощь в дневных стационарах всех типов</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</si>
  <si>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</si>
  <si>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</si>
  <si>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</si>
  <si>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Заготовка, переработка, хранение и обеспечение безопасности донорской крови и ее компонентов</t>
  </si>
  <si>
    <t>00020225086020000150</t>
  </si>
  <si>
    <t>00020225511020000150</t>
  </si>
  <si>
    <t>1001</t>
  </si>
  <si>
    <t>Увеличение прочих остатков средств бюджетов</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</si>
  <si>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</si>
  <si>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</si>
  <si>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</si>
  <si>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КУЛЬТУРА, КИНЕМАТОГРАФИЯ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</si>
  <si>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</si>
  <si>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</si>
  <si>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</si>
  <si>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</si>
  <si>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</si>
  <si>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00020245418020000150</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</si>
  <si>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</si>
  <si>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</si>
  <si>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</si>
  <si>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</si>
  <si>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</si>
  <si>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</si>
  <si>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</si>
  <si>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</si>
  <si>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Акции и иные формы участия в капитале, находящиеся в государственной и муниципальной собственности</t>
  </si>
  <si>
    <t>00001060501020000640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</si>
  <si>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</si>
  <si>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</si>
  <si>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</si>
  <si>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Субсидии бюджетам на реализацию программ формирования современной городской среды</t>
  </si>
  <si>
    <t>00010604011020000110</t>
  </si>
  <si>
    <t>Возврат остатков субсидий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из бюджетов субъектов Российской Федерации</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</si>
  <si>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</si>
  <si>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</si>
  <si>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Код по бюджетной классификации</t>
  </si>
  <si>
    <t>Уточненный план на 01.08.2024</t>
  </si>
  <si>
    <t>Исполнено
на 01.08.2024</t>
  </si>
  <si>
    <t>к закону о бюджете</t>
  </si>
  <si>
    <t>к уточненному плану</t>
  </si>
  <si>
    <t>% исполнения</t>
  </si>
  <si>
    <t>справочно</t>
  </si>
  <si>
    <t>Факт за аналогичный период прошлого года</t>
  </si>
  <si>
    <t>Темп роста поступлений к аналогичному периоду прошлого года, %</t>
  </si>
  <si>
    <t xml:space="preserve">Утверждено законом 87-ЗО от 28.12.2023 (в ред. №18-ЗО от 04.06.2024)
</t>
  </si>
  <si>
    <t>тыс.руб.</t>
  </si>
  <si>
    <t>4</t>
  </si>
  <si>
    <t>5</t>
  </si>
  <si>
    <t>6</t>
  </si>
  <si>
    <t>7</t>
  </si>
  <si>
    <t>9</t>
  </si>
  <si>
    <t>СВОДКА ОБ ИСПОЛНЕНИИ ОБЛАСТНОГО БЮДЖЕТА ТВЕРСКОЙ ОБЛАСТИ
НА 1 АВГУСТА 2024 ГОДА</t>
  </si>
  <si>
    <t>Физическая культура</t>
  </si>
  <si>
    <t>1101</t>
  </si>
  <si>
    <t>св.200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</si>
</sst>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 _₽_-;\-* #,##0.0\ _₽_-;_-* &quot;-&quot;??\ _₽_-;_-@_-"/>
    <numFmt numFmtId="166" formatCode="_-* #,##0.0\ _₽_-;\-* #,##0.0\ _₽_-;_-* &quot;-&quot;?\ _₽_-;_-@_-"/>
  </numFmts>
  <fonts count="3" x14ac:knownFonts="1">
    <font>
      <sz val="10"/>
      <color theme="1"/>
      <name val="Arial"/>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7">
    <xf numFmtId="0" fontId="0" fillId="0" borderId="0" xfId="0"/>
    <xf numFmtId="0" fontId="2" fillId="0" borderId="0" xfId="0" applyFont="1"/>
    <xf numFmtId="49" fontId="2" fillId="0" borderId="1" xfId="0" applyNumberFormat="1" applyFont="1" applyBorder="1" applyAlignment="1">
      <alignment wrapText="1" shrinkToFit="1"/>
    </xf>
    <xf numFmtId="49" fontId="1" fillId="0" borderId="1" xfId="0" applyNumberFormat="1" applyFont="1" applyBorder="1" applyAlignment="1">
      <alignment wrapText="1" shrinkToFit="1"/>
    </xf>
    <xf numFmtId="164" fontId="1" fillId="0" borderId="1" xfId="0" applyNumberFormat="1" applyFont="1" applyBorder="1"/>
    <xf numFmtId="164" fontId="2" fillId="0" borderId="1" xfId="0" applyNumberFormat="1" applyFont="1" applyBorder="1"/>
    <xf numFmtId="0" fontId="2" fillId="0" borderId="0" xfId="0" applyFont="1" applyAlignment="1">
      <alignment horizontal="right"/>
    </xf>
    <xf numFmtId="49" fontId="1" fillId="0" borderId="1" xfId="0" applyNumberFormat="1" applyFont="1" applyBorder="1" applyAlignment="1">
      <alignment horizontal="center" wrapText="1" shrinkToFit="1"/>
    </xf>
    <xf numFmtId="49" fontId="2" fillId="0" borderId="1" xfId="0" applyNumberFormat="1" applyFont="1" applyBorder="1" applyAlignment="1">
      <alignment horizontal="center" wrapText="1" shrinkToFit="1"/>
    </xf>
    <xf numFmtId="0" fontId="1" fillId="0" borderId="0" xfId="0" applyFont="1" applyFill="1" applyBorder="1" applyAlignment="1">
      <alignment wrapText="1"/>
    </xf>
    <xf numFmtId="0" fontId="1" fillId="0" borderId="0" xfId="0" applyFont="1" applyFill="1" applyBorder="1" applyAlignment="1"/>
    <xf numFmtId="0" fontId="2" fillId="0" borderId="0" xfId="0" applyFont="1" applyFill="1" applyBorder="1"/>
    <xf numFmtId="164" fontId="1" fillId="0" borderId="1" xfId="0" applyNumberFormat="1" applyFont="1" applyFill="1" applyBorder="1"/>
    <xf numFmtId="164" fontId="2" fillId="0" borderId="1" xfId="0" applyNumberFormat="1" applyFont="1" applyFill="1" applyBorder="1"/>
    <xf numFmtId="49" fontId="1" fillId="0" borderId="1" xfId="0" applyNumberFormat="1" applyFont="1" applyFill="1" applyBorder="1" applyAlignment="1">
      <alignment wrapText="1" shrinkToFit="1"/>
    </xf>
    <xf numFmtId="49" fontId="1" fillId="0" borderId="1" xfId="0" applyNumberFormat="1" applyFont="1" applyFill="1" applyBorder="1" applyAlignment="1">
      <alignment horizontal="center" wrapText="1" shrinkToFit="1"/>
    </xf>
    <xf numFmtId="49" fontId="2" fillId="0" borderId="2" xfId="0" applyNumberFormat="1" applyFont="1" applyFill="1" applyBorder="1" applyAlignment="1">
      <alignment horizontal="left" wrapText="1"/>
    </xf>
    <xf numFmtId="49" fontId="2" fillId="0" borderId="3" xfId="0" applyNumberFormat="1" applyFont="1" applyFill="1" applyBorder="1" applyAlignment="1">
      <alignment horizontal="center" wrapText="1"/>
    </xf>
    <xf numFmtId="166" fontId="2" fillId="0" borderId="1" xfId="0" applyNumberFormat="1" applyFont="1" applyFill="1" applyBorder="1"/>
    <xf numFmtId="0" fontId="2" fillId="0" borderId="0" xfId="0" applyFont="1" applyFill="1"/>
    <xf numFmtId="49" fontId="1"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wrapText="1" shrinkToFit="1"/>
    </xf>
    <xf numFmtId="49" fontId="2" fillId="0" borderId="1" xfId="0" applyNumberFormat="1" applyFont="1" applyFill="1" applyBorder="1" applyAlignment="1">
      <alignment horizontal="center" wrapText="1" shrinkToFit="1"/>
    </xf>
    <xf numFmtId="0" fontId="0" fillId="0" borderId="0" xfId="0" applyFill="1"/>
    <xf numFmtId="164" fontId="2" fillId="0" borderId="1" xfId="0" applyNumberFormat="1" applyFont="1" applyFill="1" applyBorder="1" applyAlignment="1">
      <alignment horizontal="right"/>
    </xf>
    <xf numFmtId="0" fontId="1" fillId="0" borderId="1" xfId="0" applyFont="1" applyFill="1" applyBorder="1" applyAlignment="1">
      <alignment horizontal="left" wrapText="1"/>
    </xf>
    <xf numFmtId="49" fontId="2" fillId="0" borderId="1" xfId="0" applyNumberFormat="1" applyFont="1" applyFill="1" applyBorder="1" applyAlignment="1">
      <alignment horizontal="center" vertical="center" wrapText="1" shrinkToFit="1"/>
    </xf>
    <xf numFmtId="164" fontId="1" fillId="0" borderId="1" xfId="0" applyNumberFormat="1" applyFont="1" applyFill="1" applyBorder="1" applyAlignment="1">
      <alignment horizontal="right" vertical="center" wrapText="1" shrinkToFit="1"/>
    </xf>
    <xf numFmtId="164" fontId="1" fillId="0" borderId="1" xfId="0" applyNumberFormat="1" applyFont="1" applyFill="1" applyBorder="1" applyAlignment="1">
      <alignment horizontal="right"/>
    </xf>
    <xf numFmtId="165" fontId="1" fillId="0" borderId="1" xfId="0" applyNumberFormat="1" applyFont="1" applyFill="1" applyBorder="1" applyAlignment="1">
      <alignment horizontal="right" vertical="center" wrapText="1" shrinkToFit="1"/>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xf>
    <xf numFmtId="1" fontId="0" fillId="0" borderId="0" xfId="0" applyNumberFormat="1" applyFill="1"/>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1" xfId="0" applyNumberFormat="1" applyFont="1" applyFill="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58"/>
  <sheetViews>
    <sheetView tabSelected="1" view="pageBreakPreview" zoomScaleNormal="100" zoomScaleSheetLayoutView="100" workbookViewId="0">
      <pane ySplit="5" topLeftCell="A429" activePane="bottomLeft" state="frozen"/>
      <selection pane="bottomLeft" activeCell="D635" sqref="D635"/>
    </sheetView>
  </sheetViews>
  <sheetFormatPr defaultRowHeight="12.75" x14ac:dyDescent="0.2"/>
  <cols>
    <col min="1" max="1" width="59.85546875" style="1" customWidth="1"/>
    <col min="2" max="2" width="21.5703125" style="1" customWidth="1"/>
    <col min="3" max="3" width="15" style="1" customWidth="1"/>
    <col min="4" max="4" width="15" style="19" customWidth="1"/>
    <col min="5" max="5" width="14.140625" style="1" customWidth="1"/>
    <col min="6" max="6" width="10.42578125" style="1" customWidth="1"/>
    <col min="7" max="7" width="11.28515625" style="1" customWidth="1"/>
    <col min="8" max="8" width="14.140625" style="1" customWidth="1"/>
    <col min="9" max="9" width="12.85546875" style="1" customWidth="1"/>
    <col min="10" max="10" width="11.28515625" bestFit="1" customWidth="1"/>
  </cols>
  <sheetData>
    <row r="2" spans="1:10" ht="36.75" customHeight="1" x14ac:dyDescent="0.2">
      <c r="A2" s="9"/>
      <c r="B2" s="30" t="s">
        <v>1496</v>
      </c>
      <c r="C2" s="30"/>
      <c r="D2" s="30"/>
      <c r="E2" s="30"/>
      <c r="F2" s="30"/>
      <c r="G2" s="11"/>
      <c r="H2" s="10"/>
      <c r="I2" s="10"/>
    </row>
    <row r="3" spans="1:10" x14ac:dyDescent="0.2">
      <c r="I3" s="6" t="s">
        <v>1490</v>
      </c>
    </row>
    <row r="4" spans="1:10" x14ac:dyDescent="0.2">
      <c r="A4" s="31" t="s">
        <v>984</v>
      </c>
      <c r="B4" s="31" t="s">
        <v>1480</v>
      </c>
      <c r="C4" s="31" t="s">
        <v>1489</v>
      </c>
      <c r="D4" s="31" t="s">
        <v>1481</v>
      </c>
      <c r="E4" s="31" t="s">
        <v>1482</v>
      </c>
      <c r="F4" s="32" t="s">
        <v>1485</v>
      </c>
      <c r="G4" s="32"/>
      <c r="H4" s="32" t="s">
        <v>1486</v>
      </c>
      <c r="I4" s="32"/>
    </row>
    <row r="5" spans="1:10" ht="87.75" customHeight="1" x14ac:dyDescent="0.2">
      <c r="A5" s="31"/>
      <c r="B5" s="31"/>
      <c r="C5" s="31"/>
      <c r="D5" s="31"/>
      <c r="E5" s="31"/>
      <c r="F5" s="20" t="s">
        <v>1483</v>
      </c>
      <c r="G5" s="20" t="s">
        <v>1484</v>
      </c>
      <c r="H5" s="20" t="s">
        <v>1487</v>
      </c>
      <c r="I5" s="20" t="s">
        <v>1488</v>
      </c>
    </row>
    <row r="6" spans="1:10" s="23" customFormat="1" x14ac:dyDescent="0.2">
      <c r="A6" s="20" t="s">
        <v>881</v>
      </c>
      <c r="B6" s="20" t="s">
        <v>1129</v>
      </c>
      <c r="C6" s="20" t="s">
        <v>1348</v>
      </c>
      <c r="D6" s="20" t="s">
        <v>1491</v>
      </c>
      <c r="E6" s="20" t="s">
        <v>1492</v>
      </c>
      <c r="F6" s="20" t="s">
        <v>1493</v>
      </c>
      <c r="G6" s="20" t="s">
        <v>1494</v>
      </c>
      <c r="H6" s="20" t="s">
        <v>193</v>
      </c>
      <c r="I6" s="20" t="s">
        <v>1495</v>
      </c>
    </row>
    <row r="7" spans="1:10" s="23" customFormat="1" x14ac:dyDescent="0.2">
      <c r="A7" s="25" t="s">
        <v>1070</v>
      </c>
      <c r="B7" s="26"/>
      <c r="C7" s="12">
        <f>C8+C303</f>
        <v>115666549.19999999</v>
      </c>
      <c r="D7" s="12">
        <f>D8+D303</f>
        <v>116444654.60000001</v>
      </c>
      <c r="E7" s="12">
        <f>E8+E303</f>
        <v>69658469.502039999</v>
      </c>
      <c r="F7" s="27">
        <f t="shared" ref="F7:F70" si="0">E7/C7*100</f>
        <v>60.223521825305745</v>
      </c>
      <c r="G7" s="27">
        <f>E7/D7*100</f>
        <v>59.821096761654182</v>
      </c>
      <c r="H7" s="28">
        <f>H8+H303</f>
        <v>67097281.596509993</v>
      </c>
      <c r="I7" s="29">
        <f>E7/H7*100</f>
        <v>103.81712618542689</v>
      </c>
      <c r="J7" s="33"/>
    </row>
    <row r="8" spans="1:10" s="23" customFormat="1" x14ac:dyDescent="0.2">
      <c r="A8" s="14" t="s">
        <v>669</v>
      </c>
      <c r="B8" s="15" t="s">
        <v>183</v>
      </c>
      <c r="C8" s="12">
        <v>87096366.299999997</v>
      </c>
      <c r="D8" s="12">
        <v>87096366.299999997</v>
      </c>
      <c r="E8" s="12">
        <v>52452283.370760001</v>
      </c>
      <c r="F8" s="12">
        <f t="shared" si="0"/>
        <v>60.22327405725536</v>
      </c>
      <c r="G8" s="12">
        <f t="shared" ref="G8:G71" si="1">E8/D8*100</f>
        <v>60.22327405725536</v>
      </c>
      <c r="H8" s="12">
        <v>49389613.715269998</v>
      </c>
      <c r="I8" s="12">
        <f t="shared" ref="I8:I71" si="2">E8/H8*100</f>
        <v>106.20103990516353</v>
      </c>
      <c r="J8" s="33"/>
    </row>
    <row r="9" spans="1:10" s="23" customFormat="1" x14ac:dyDescent="0.2">
      <c r="A9" s="21" t="s">
        <v>240</v>
      </c>
      <c r="B9" s="22" t="s">
        <v>1096</v>
      </c>
      <c r="C9" s="13">
        <v>47932780</v>
      </c>
      <c r="D9" s="13">
        <v>47932780</v>
      </c>
      <c r="E9" s="13">
        <v>27683689.702599999</v>
      </c>
      <c r="F9" s="13">
        <f t="shared" si="0"/>
        <v>57.755234940681511</v>
      </c>
      <c r="G9" s="13">
        <f t="shared" si="1"/>
        <v>57.755234940681511</v>
      </c>
      <c r="H9" s="13">
        <v>28457420.564539999</v>
      </c>
      <c r="I9" s="13">
        <f t="shared" si="2"/>
        <v>97.281092781458469</v>
      </c>
      <c r="J9" s="33"/>
    </row>
    <row r="10" spans="1:10" x14ac:dyDescent="0.2">
      <c r="A10" s="2" t="s">
        <v>1045</v>
      </c>
      <c r="B10" s="8" t="s">
        <v>674</v>
      </c>
      <c r="C10" s="5">
        <v>25451054</v>
      </c>
      <c r="D10" s="13">
        <v>25451054</v>
      </c>
      <c r="E10" s="5">
        <v>13480264.032059999</v>
      </c>
      <c r="F10" s="5">
        <f t="shared" si="0"/>
        <v>52.965445093393768</v>
      </c>
      <c r="G10" s="5">
        <f t="shared" si="1"/>
        <v>52.965445093393768</v>
      </c>
      <c r="H10" s="5">
        <v>16512056.24893</v>
      </c>
      <c r="I10" s="5">
        <f t="shared" si="2"/>
        <v>81.638917823657096</v>
      </c>
      <c r="J10" s="33"/>
    </row>
    <row r="11" spans="1:10" ht="25.5" x14ac:dyDescent="0.2">
      <c r="A11" s="2" t="s">
        <v>1473</v>
      </c>
      <c r="B11" s="8" t="s">
        <v>256</v>
      </c>
      <c r="C11" s="5">
        <v>18517435</v>
      </c>
      <c r="D11" s="13">
        <v>18517435</v>
      </c>
      <c r="E11" s="5">
        <v>10723991.62517</v>
      </c>
      <c r="F11" s="5">
        <f t="shared" si="0"/>
        <v>57.912943262228268</v>
      </c>
      <c r="G11" s="5">
        <f t="shared" si="1"/>
        <v>57.912943262228268</v>
      </c>
      <c r="H11" s="5">
        <v>13099221.45655</v>
      </c>
      <c r="I11" s="5">
        <f t="shared" si="2"/>
        <v>81.867396934553582</v>
      </c>
      <c r="J11" s="33"/>
    </row>
    <row r="12" spans="1:10" ht="127.5" x14ac:dyDescent="0.2">
      <c r="A12" s="2" t="s">
        <v>10</v>
      </c>
      <c r="B12" s="8" t="s">
        <v>1132</v>
      </c>
      <c r="C12" s="5">
        <v>18517435</v>
      </c>
      <c r="D12" s="13">
        <v>18517435</v>
      </c>
      <c r="E12" s="5">
        <v>10823190.605939999</v>
      </c>
      <c r="F12" s="5">
        <f t="shared" si="0"/>
        <v>58.448649102534986</v>
      </c>
      <c r="G12" s="5">
        <f t="shared" si="1"/>
        <v>58.448649102534986</v>
      </c>
      <c r="H12" s="5">
        <v>11157531.22662</v>
      </c>
      <c r="I12" s="5">
        <f t="shared" si="2"/>
        <v>97.003453417344502</v>
      </c>
      <c r="J12" s="33"/>
    </row>
    <row r="13" spans="1:10" ht="76.5" x14ac:dyDescent="0.2">
      <c r="A13" s="2" t="s">
        <v>737</v>
      </c>
      <c r="B13" s="8" t="s">
        <v>1102</v>
      </c>
      <c r="C13" s="5">
        <v>0</v>
      </c>
      <c r="D13" s="13">
        <v>0</v>
      </c>
      <c r="E13" s="5">
        <v>-98895.681769999996</v>
      </c>
      <c r="F13" s="5"/>
      <c r="G13" s="5"/>
      <c r="H13" s="5">
        <v>1941656.80993</v>
      </c>
      <c r="I13" s="5">
        <f t="shared" si="2"/>
        <v>-5.0933656897670474</v>
      </c>
      <c r="J13" s="33"/>
    </row>
    <row r="14" spans="1:10" ht="38.25" x14ac:dyDescent="0.2">
      <c r="A14" s="2" t="s">
        <v>314</v>
      </c>
      <c r="B14" s="8" t="s">
        <v>470</v>
      </c>
      <c r="C14" s="5">
        <v>0</v>
      </c>
      <c r="D14" s="13">
        <v>0</v>
      </c>
      <c r="E14" s="5">
        <v>-303.29899999999998</v>
      </c>
      <c r="F14" s="5"/>
      <c r="G14" s="5"/>
      <c r="H14" s="5">
        <v>33.42</v>
      </c>
      <c r="I14" s="5"/>
      <c r="J14" s="33"/>
    </row>
    <row r="15" spans="1:10" ht="114.75" x14ac:dyDescent="0.2">
      <c r="A15" s="2" t="s">
        <v>1059</v>
      </c>
      <c r="B15" s="8" t="s">
        <v>501</v>
      </c>
      <c r="C15" s="5">
        <v>4595992</v>
      </c>
      <c r="D15" s="13">
        <v>4595992</v>
      </c>
      <c r="E15" s="5">
        <v>1581635.4292900001</v>
      </c>
      <c r="F15" s="5">
        <f t="shared" si="0"/>
        <v>34.413363410771822</v>
      </c>
      <c r="G15" s="5">
        <f t="shared" si="1"/>
        <v>34.413363410771822</v>
      </c>
      <c r="H15" s="5">
        <v>2808176.7527899998</v>
      </c>
      <c r="I15" s="5">
        <f t="shared" si="2"/>
        <v>56.322502766914596</v>
      </c>
      <c r="J15" s="33"/>
    </row>
    <row r="16" spans="1:10" ht="102" x14ac:dyDescent="0.2">
      <c r="A16" s="2" t="s">
        <v>579</v>
      </c>
      <c r="B16" s="8" t="s">
        <v>61</v>
      </c>
      <c r="C16" s="5">
        <v>2337627</v>
      </c>
      <c r="D16" s="13">
        <v>2337627</v>
      </c>
      <c r="E16" s="5">
        <v>1174636.9776000001</v>
      </c>
      <c r="F16" s="5">
        <f t="shared" si="0"/>
        <v>50.249119196518521</v>
      </c>
      <c r="G16" s="5">
        <f t="shared" si="1"/>
        <v>50.249119196518521</v>
      </c>
      <c r="H16" s="5">
        <v>604658.03958999994</v>
      </c>
      <c r="I16" s="5">
        <f t="shared" si="2"/>
        <v>194.26467535211893</v>
      </c>
      <c r="J16" s="33"/>
    </row>
    <row r="17" spans="1:10" x14ac:dyDescent="0.2">
      <c r="A17" s="2" t="s">
        <v>247</v>
      </c>
      <c r="B17" s="8" t="s">
        <v>9</v>
      </c>
      <c r="C17" s="5">
        <v>22481726</v>
      </c>
      <c r="D17" s="13">
        <v>22481726</v>
      </c>
      <c r="E17" s="5">
        <v>14203425.670539999</v>
      </c>
      <c r="F17" s="5">
        <f t="shared" si="0"/>
        <v>63.177647795102565</v>
      </c>
      <c r="G17" s="5">
        <f t="shared" si="1"/>
        <v>63.177647795102565</v>
      </c>
      <c r="H17" s="5">
        <v>11945364.315610001</v>
      </c>
      <c r="I17" s="5">
        <f t="shared" si="2"/>
        <v>118.9032439301931</v>
      </c>
      <c r="J17" s="33"/>
    </row>
    <row r="18" spans="1:10" ht="76.5" x14ac:dyDescent="0.2">
      <c r="A18" s="2" t="s">
        <v>848</v>
      </c>
      <c r="B18" s="8" t="s">
        <v>221</v>
      </c>
      <c r="C18" s="5">
        <v>0</v>
      </c>
      <c r="D18" s="13">
        <v>0</v>
      </c>
      <c r="E18" s="5">
        <v>0</v>
      </c>
      <c r="F18" s="5"/>
      <c r="G18" s="5"/>
      <c r="H18" s="5">
        <v>9169320.0516100004</v>
      </c>
      <c r="I18" s="5">
        <f t="shared" si="2"/>
        <v>0</v>
      </c>
      <c r="J18" s="33"/>
    </row>
    <row r="19" spans="1:10" ht="89.25" x14ac:dyDescent="0.2">
      <c r="A19" s="2" t="s">
        <v>163</v>
      </c>
      <c r="B19" s="8" t="s">
        <v>221</v>
      </c>
      <c r="C19" s="5">
        <v>19138531</v>
      </c>
      <c r="D19" s="13">
        <v>19138531</v>
      </c>
      <c r="E19" s="5">
        <v>11964012.10933</v>
      </c>
      <c r="F19" s="5">
        <f t="shared" si="0"/>
        <v>62.512698123643872</v>
      </c>
      <c r="G19" s="5">
        <f t="shared" si="1"/>
        <v>62.512698123643872</v>
      </c>
      <c r="H19" s="5">
        <v>0</v>
      </c>
      <c r="I19" s="5"/>
      <c r="J19" s="33"/>
    </row>
    <row r="20" spans="1:10" ht="89.25" x14ac:dyDescent="0.2">
      <c r="A20" s="2" t="s">
        <v>1154</v>
      </c>
      <c r="B20" s="8" t="s">
        <v>1260</v>
      </c>
      <c r="C20" s="5">
        <v>82534</v>
      </c>
      <c r="D20" s="13">
        <v>82534</v>
      </c>
      <c r="E20" s="5">
        <v>80897.809789999999</v>
      </c>
      <c r="F20" s="5">
        <f t="shared" si="0"/>
        <v>98.01755614655778</v>
      </c>
      <c r="G20" s="5">
        <f t="shared" si="1"/>
        <v>98.01755614655778</v>
      </c>
      <c r="H20" s="5">
        <v>53296.542690000002</v>
      </c>
      <c r="I20" s="5">
        <f t="shared" si="2"/>
        <v>151.78810051628133</v>
      </c>
      <c r="J20" s="33"/>
    </row>
    <row r="21" spans="1:10" ht="38.25" x14ac:dyDescent="0.2">
      <c r="A21" s="2" t="s">
        <v>752</v>
      </c>
      <c r="B21" s="8" t="s">
        <v>842</v>
      </c>
      <c r="C21" s="5">
        <v>0</v>
      </c>
      <c r="D21" s="13">
        <v>0</v>
      </c>
      <c r="E21" s="5">
        <v>0</v>
      </c>
      <c r="F21" s="5"/>
      <c r="G21" s="5"/>
      <c r="H21" s="5">
        <v>187476.59494000001</v>
      </c>
      <c r="I21" s="5">
        <f t="shared" si="2"/>
        <v>0</v>
      </c>
      <c r="J21" s="33"/>
    </row>
    <row r="22" spans="1:10" ht="63.75" x14ac:dyDescent="0.2">
      <c r="A22" s="2" t="s">
        <v>1171</v>
      </c>
      <c r="B22" s="8" t="s">
        <v>842</v>
      </c>
      <c r="C22" s="5">
        <v>310200</v>
      </c>
      <c r="D22" s="13">
        <v>310200</v>
      </c>
      <c r="E22" s="5">
        <v>320394.21476</v>
      </c>
      <c r="F22" s="5">
        <f t="shared" si="0"/>
        <v>103.28633615731786</v>
      </c>
      <c r="G22" s="5">
        <f t="shared" si="1"/>
        <v>103.28633615731786</v>
      </c>
      <c r="H22" s="5">
        <v>0</v>
      </c>
      <c r="I22" s="5"/>
      <c r="J22" s="33"/>
    </row>
    <row r="23" spans="1:10" ht="63.75" x14ac:dyDescent="0.2">
      <c r="A23" s="2" t="s">
        <v>1436</v>
      </c>
      <c r="B23" s="8" t="s">
        <v>1041</v>
      </c>
      <c r="C23" s="5">
        <v>972496</v>
      </c>
      <c r="D23" s="13">
        <v>972496</v>
      </c>
      <c r="E23" s="5">
        <v>628982.75892000005</v>
      </c>
      <c r="F23" s="5">
        <f t="shared" si="0"/>
        <v>64.677156401671581</v>
      </c>
      <c r="G23" s="5">
        <f t="shared" si="1"/>
        <v>64.677156401671581</v>
      </c>
      <c r="H23" s="5">
        <v>517587.83172999998</v>
      </c>
      <c r="I23" s="5">
        <f t="shared" si="2"/>
        <v>121.52193702422845</v>
      </c>
      <c r="J23" s="33"/>
    </row>
    <row r="24" spans="1:10" ht="76.5" x14ac:dyDescent="0.2">
      <c r="A24" s="2" t="s">
        <v>1107</v>
      </c>
      <c r="B24" s="8" t="s">
        <v>639</v>
      </c>
      <c r="C24" s="5">
        <v>0</v>
      </c>
      <c r="D24" s="13">
        <v>0</v>
      </c>
      <c r="E24" s="5">
        <v>0</v>
      </c>
      <c r="F24" s="5"/>
      <c r="G24" s="5"/>
      <c r="H24" s="5">
        <v>-11.485200000000001</v>
      </c>
      <c r="I24" s="5">
        <f t="shared" si="2"/>
        <v>0</v>
      </c>
      <c r="J24" s="33"/>
    </row>
    <row r="25" spans="1:10" ht="89.25" x14ac:dyDescent="0.2">
      <c r="A25" s="2" t="s">
        <v>380</v>
      </c>
      <c r="B25" s="8" t="s">
        <v>1440</v>
      </c>
      <c r="C25" s="5">
        <v>0</v>
      </c>
      <c r="D25" s="13">
        <v>0</v>
      </c>
      <c r="E25" s="5">
        <v>0</v>
      </c>
      <c r="F25" s="5"/>
      <c r="G25" s="5"/>
      <c r="H25" s="5">
        <v>618429.09903000004</v>
      </c>
      <c r="I25" s="5">
        <f t="shared" si="2"/>
        <v>0</v>
      </c>
      <c r="J25" s="33"/>
    </row>
    <row r="26" spans="1:10" ht="102" x14ac:dyDescent="0.2">
      <c r="A26" s="2" t="s">
        <v>1149</v>
      </c>
      <c r="B26" s="8" t="s">
        <v>1440</v>
      </c>
      <c r="C26" s="5">
        <v>684862</v>
      </c>
      <c r="D26" s="13">
        <v>684862</v>
      </c>
      <c r="E26" s="5">
        <v>375630.67300000001</v>
      </c>
      <c r="F26" s="5">
        <f t="shared" si="0"/>
        <v>54.847644196933111</v>
      </c>
      <c r="G26" s="5">
        <f t="shared" si="1"/>
        <v>54.847644196933111</v>
      </c>
      <c r="H26" s="5">
        <v>0</v>
      </c>
      <c r="I26" s="5"/>
      <c r="J26" s="33"/>
    </row>
    <row r="27" spans="1:10" ht="76.5" x14ac:dyDescent="0.2">
      <c r="A27" s="2" t="s">
        <v>904</v>
      </c>
      <c r="B27" s="8" t="s">
        <v>1033</v>
      </c>
      <c r="C27" s="5">
        <v>0</v>
      </c>
      <c r="D27" s="13">
        <v>0</v>
      </c>
      <c r="E27" s="5">
        <v>0</v>
      </c>
      <c r="F27" s="5"/>
      <c r="G27" s="5"/>
      <c r="H27" s="5">
        <v>552.5</v>
      </c>
      <c r="I27" s="5">
        <f t="shared" si="2"/>
        <v>0</v>
      </c>
      <c r="J27" s="33"/>
    </row>
    <row r="28" spans="1:10" ht="76.5" x14ac:dyDescent="0.2">
      <c r="A28" s="2" t="s">
        <v>912</v>
      </c>
      <c r="B28" s="8" t="s">
        <v>236</v>
      </c>
      <c r="C28" s="5">
        <v>0</v>
      </c>
      <c r="D28" s="13">
        <v>0</v>
      </c>
      <c r="E28" s="5">
        <v>16.689520000000002</v>
      </c>
      <c r="F28" s="5"/>
      <c r="G28" s="5"/>
      <c r="H28" s="5">
        <v>0</v>
      </c>
      <c r="I28" s="5"/>
      <c r="J28" s="33"/>
    </row>
    <row r="29" spans="1:10" ht="76.5" x14ac:dyDescent="0.2">
      <c r="A29" s="2" t="s">
        <v>141</v>
      </c>
      <c r="B29" s="8" t="s">
        <v>1277</v>
      </c>
      <c r="C29" s="5">
        <v>0</v>
      </c>
      <c r="D29" s="13">
        <v>0</v>
      </c>
      <c r="E29" s="5">
        <v>0</v>
      </c>
      <c r="F29" s="5"/>
      <c r="G29" s="5"/>
      <c r="H29" s="5">
        <v>3219.1471299999998</v>
      </c>
      <c r="I29" s="5">
        <f t="shared" si="2"/>
        <v>0</v>
      </c>
      <c r="J29" s="33"/>
    </row>
    <row r="30" spans="1:10" ht="38.25" x14ac:dyDescent="0.2">
      <c r="A30" s="2" t="s">
        <v>278</v>
      </c>
      <c r="B30" s="8" t="s">
        <v>1058</v>
      </c>
      <c r="C30" s="5">
        <v>0</v>
      </c>
      <c r="D30" s="13">
        <v>0</v>
      </c>
      <c r="E30" s="5">
        <v>0</v>
      </c>
      <c r="F30" s="5"/>
      <c r="G30" s="5"/>
      <c r="H30" s="5">
        <v>296929.53580000001</v>
      </c>
      <c r="I30" s="5">
        <f t="shared" si="2"/>
        <v>0</v>
      </c>
      <c r="J30" s="33"/>
    </row>
    <row r="31" spans="1:10" ht="51" x14ac:dyDescent="0.2">
      <c r="A31" s="2" t="s">
        <v>935</v>
      </c>
      <c r="B31" s="8" t="s">
        <v>1058</v>
      </c>
      <c r="C31" s="5">
        <v>455046</v>
      </c>
      <c r="D31" s="13">
        <v>455046</v>
      </c>
      <c r="E31" s="5">
        <v>325634.05602999998</v>
      </c>
      <c r="F31" s="5">
        <f t="shared" si="0"/>
        <v>71.56068969510774</v>
      </c>
      <c r="G31" s="5">
        <f t="shared" si="1"/>
        <v>71.56068969510774</v>
      </c>
      <c r="H31" s="5">
        <v>0</v>
      </c>
      <c r="I31" s="5"/>
      <c r="J31" s="33"/>
    </row>
    <row r="32" spans="1:10" ht="38.25" x14ac:dyDescent="0.2">
      <c r="A32" s="2" t="s">
        <v>1381</v>
      </c>
      <c r="B32" s="8" t="s">
        <v>651</v>
      </c>
      <c r="C32" s="5">
        <v>0</v>
      </c>
      <c r="D32" s="13">
        <v>0</v>
      </c>
      <c r="E32" s="5">
        <v>0</v>
      </c>
      <c r="F32" s="5"/>
      <c r="G32" s="5"/>
      <c r="H32" s="5">
        <v>1098564.4978799999</v>
      </c>
      <c r="I32" s="5">
        <f t="shared" si="2"/>
        <v>0</v>
      </c>
      <c r="J32" s="33"/>
    </row>
    <row r="33" spans="1:10" ht="51" x14ac:dyDescent="0.2">
      <c r="A33" s="2" t="s">
        <v>206</v>
      </c>
      <c r="B33" s="8" t="s">
        <v>651</v>
      </c>
      <c r="C33" s="5">
        <v>838057</v>
      </c>
      <c r="D33" s="13">
        <v>838057</v>
      </c>
      <c r="E33" s="5">
        <v>507857.35918999999</v>
      </c>
      <c r="F33" s="5">
        <f t="shared" si="0"/>
        <v>60.599381568318144</v>
      </c>
      <c r="G33" s="5">
        <f t="shared" si="1"/>
        <v>60.599381568318144</v>
      </c>
      <c r="H33" s="5">
        <v>0</v>
      </c>
      <c r="I33" s="5"/>
      <c r="J33" s="33"/>
    </row>
    <row r="34" spans="1:10" ht="25.5" x14ac:dyDescent="0.2">
      <c r="A34" s="2" t="s">
        <v>202</v>
      </c>
      <c r="B34" s="8" t="s">
        <v>1462</v>
      </c>
      <c r="C34" s="5">
        <v>14030958.9</v>
      </c>
      <c r="D34" s="13">
        <v>14030958.9</v>
      </c>
      <c r="E34" s="5">
        <v>8307957.6028899997</v>
      </c>
      <c r="F34" s="5">
        <f t="shared" si="0"/>
        <v>59.21161669777252</v>
      </c>
      <c r="G34" s="5">
        <f t="shared" si="1"/>
        <v>59.21161669777252</v>
      </c>
      <c r="H34" s="5">
        <v>7472513.1769300001</v>
      </c>
      <c r="I34" s="5">
        <f t="shared" si="2"/>
        <v>111.18023355969822</v>
      </c>
      <c r="J34" s="33"/>
    </row>
    <row r="35" spans="1:10" ht="25.5" x14ac:dyDescent="0.2">
      <c r="A35" s="2" t="s">
        <v>461</v>
      </c>
      <c r="B35" s="8" t="s">
        <v>1019</v>
      </c>
      <c r="C35" s="5">
        <v>14030958.9</v>
      </c>
      <c r="D35" s="13">
        <v>14030958.9</v>
      </c>
      <c r="E35" s="5">
        <v>8307957.6028899997</v>
      </c>
      <c r="F35" s="5">
        <f t="shared" si="0"/>
        <v>59.21161669777252</v>
      </c>
      <c r="G35" s="5">
        <f t="shared" si="1"/>
        <v>59.21161669777252</v>
      </c>
      <c r="H35" s="5">
        <v>7472513.1769300001</v>
      </c>
      <c r="I35" s="5">
        <f t="shared" si="2"/>
        <v>111.18023355969822</v>
      </c>
      <c r="J35" s="33"/>
    </row>
    <row r="36" spans="1:10" ht="114.75" x14ac:dyDescent="0.2">
      <c r="A36" s="2" t="s">
        <v>416</v>
      </c>
      <c r="B36" s="8" t="s">
        <v>560</v>
      </c>
      <c r="C36" s="5">
        <v>4175</v>
      </c>
      <c r="D36" s="13">
        <v>4175</v>
      </c>
      <c r="E36" s="5">
        <v>8870.2473800000007</v>
      </c>
      <c r="F36" s="34" t="s">
        <v>1499</v>
      </c>
      <c r="G36" s="34" t="s">
        <v>1499</v>
      </c>
      <c r="H36" s="5">
        <v>978.96779000000004</v>
      </c>
      <c r="I36" s="35" t="s">
        <v>1499</v>
      </c>
      <c r="J36" s="33"/>
    </row>
    <row r="37" spans="1:10" ht="38.25" x14ac:dyDescent="0.2">
      <c r="A37" s="2" t="s">
        <v>297</v>
      </c>
      <c r="B37" s="8" t="s">
        <v>1256</v>
      </c>
      <c r="C37" s="5">
        <v>0</v>
      </c>
      <c r="D37" s="13">
        <v>0</v>
      </c>
      <c r="E37" s="5">
        <v>1.734</v>
      </c>
      <c r="F37" s="5"/>
      <c r="G37" s="5"/>
      <c r="H37" s="5">
        <v>349.24099999999999</v>
      </c>
      <c r="I37" s="5">
        <f t="shared" si="2"/>
        <v>0.49650527858985632</v>
      </c>
      <c r="J37" s="33"/>
    </row>
    <row r="38" spans="1:10" ht="25.5" x14ac:dyDescent="0.2">
      <c r="A38" s="2" t="s">
        <v>1004</v>
      </c>
      <c r="B38" s="8" t="s">
        <v>619</v>
      </c>
      <c r="C38" s="5">
        <v>1099447</v>
      </c>
      <c r="D38" s="13">
        <v>1099447</v>
      </c>
      <c r="E38" s="5">
        <v>671909.46085999999</v>
      </c>
      <c r="F38" s="5">
        <f t="shared" si="0"/>
        <v>61.113401633730412</v>
      </c>
      <c r="G38" s="5">
        <f t="shared" si="1"/>
        <v>61.113401633730412</v>
      </c>
      <c r="H38" s="5">
        <v>612841.36071000004</v>
      </c>
      <c r="I38" s="5">
        <f t="shared" si="2"/>
        <v>109.63839974533822</v>
      </c>
      <c r="J38" s="33"/>
    </row>
    <row r="39" spans="1:10" ht="25.5" x14ac:dyDescent="0.2">
      <c r="A39" s="2" t="s">
        <v>1310</v>
      </c>
      <c r="B39" s="8" t="s">
        <v>383</v>
      </c>
      <c r="C39" s="5">
        <v>79368</v>
      </c>
      <c r="D39" s="13">
        <v>79368</v>
      </c>
      <c r="E39" s="5">
        <v>12955.079100000001</v>
      </c>
      <c r="F39" s="5">
        <f t="shared" si="0"/>
        <v>16.322798986997281</v>
      </c>
      <c r="G39" s="5">
        <f t="shared" si="1"/>
        <v>16.322798986997281</v>
      </c>
      <c r="H39" s="5">
        <v>38178.974999999999</v>
      </c>
      <c r="I39" s="5">
        <f t="shared" si="2"/>
        <v>33.932495830493096</v>
      </c>
      <c r="J39" s="33"/>
    </row>
    <row r="40" spans="1:10" ht="140.25" x14ac:dyDescent="0.2">
      <c r="A40" s="2" t="s">
        <v>1394</v>
      </c>
      <c r="B40" s="8" t="s">
        <v>1423</v>
      </c>
      <c r="C40" s="5">
        <v>4063</v>
      </c>
      <c r="D40" s="13">
        <v>4063</v>
      </c>
      <c r="E40" s="5">
        <v>2637.181</v>
      </c>
      <c r="F40" s="5">
        <f t="shared" si="0"/>
        <v>64.907236032488314</v>
      </c>
      <c r="G40" s="5">
        <f t="shared" si="1"/>
        <v>64.907236032488314</v>
      </c>
      <c r="H40" s="5">
        <v>1453.0219999999999</v>
      </c>
      <c r="I40" s="5">
        <f t="shared" si="2"/>
        <v>181.49628842508923</v>
      </c>
      <c r="J40" s="33"/>
    </row>
    <row r="41" spans="1:10" ht="140.25" x14ac:dyDescent="0.2">
      <c r="A41" s="2" t="s">
        <v>1165</v>
      </c>
      <c r="B41" s="8" t="s">
        <v>161</v>
      </c>
      <c r="C41" s="5">
        <v>2033813.4</v>
      </c>
      <c r="D41" s="13">
        <v>2033813.4</v>
      </c>
      <c r="E41" s="5">
        <v>1011660.34754</v>
      </c>
      <c r="F41" s="5">
        <f t="shared" si="0"/>
        <v>49.742043568992123</v>
      </c>
      <c r="G41" s="5">
        <f t="shared" si="1"/>
        <v>49.742043568992123</v>
      </c>
      <c r="H41" s="5">
        <v>995065.72741000005</v>
      </c>
      <c r="I41" s="5">
        <f t="shared" si="2"/>
        <v>101.6676908542708</v>
      </c>
      <c r="J41" s="33"/>
    </row>
    <row r="42" spans="1:10" ht="153" x14ac:dyDescent="0.2">
      <c r="A42" s="2" t="s">
        <v>207</v>
      </c>
      <c r="B42" s="8" t="s">
        <v>115</v>
      </c>
      <c r="C42" s="5">
        <v>1622920</v>
      </c>
      <c r="D42" s="13">
        <v>1622920</v>
      </c>
      <c r="E42" s="5">
        <v>806650.04828999995</v>
      </c>
      <c r="F42" s="5">
        <f t="shared" si="0"/>
        <v>49.703623609912995</v>
      </c>
      <c r="G42" s="5">
        <f t="shared" si="1"/>
        <v>49.703623609912995</v>
      </c>
      <c r="H42" s="5">
        <v>794181.63433999999</v>
      </c>
      <c r="I42" s="5">
        <f t="shared" si="2"/>
        <v>101.56997006866845</v>
      </c>
      <c r="J42" s="33"/>
    </row>
    <row r="43" spans="1:10" ht="191.25" x14ac:dyDescent="0.2">
      <c r="A43" s="2" t="s">
        <v>769</v>
      </c>
      <c r="B43" s="8" t="s">
        <v>838</v>
      </c>
      <c r="C43" s="5">
        <v>410893.4</v>
      </c>
      <c r="D43" s="13">
        <v>410893.4</v>
      </c>
      <c r="E43" s="5">
        <v>205010.29925000001</v>
      </c>
      <c r="F43" s="5">
        <f t="shared" si="0"/>
        <v>49.893792222021574</v>
      </c>
      <c r="G43" s="5">
        <f t="shared" si="1"/>
        <v>49.893792222021574</v>
      </c>
      <c r="H43" s="5">
        <v>200884.09307</v>
      </c>
      <c r="I43" s="5">
        <f t="shared" si="2"/>
        <v>102.05402335094904</v>
      </c>
      <c r="J43" s="33"/>
    </row>
    <row r="44" spans="1:10" ht="89.25" x14ac:dyDescent="0.2">
      <c r="A44" s="2" t="s">
        <v>95</v>
      </c>
      <c r="B44" s="8" t="s">
        <v>757</v>
      </c>
      <c r="C44" s="5">
        <v>1647.1</v>
      </c>
      <c r="D44" s="13">
        <v>1647.1</v>
      </c>
      <c r="E44" s="5">
        <v>1887.40786</v>
      </c>
      <c r="F44" s="5">
        <f t="shared" si="0"/>
        <v>114.58975532754539</v>
      </c>
      <c r="G44" s="5">
        <f t="shared" si="1"/>
        <v>114.58975532754539</v>
      </c>
      <c r="H44" s="5">
        <v>1919.50836</v>
      </c>
      <c r="I44" s="5">
        <f t="shared" si="2"/>
        <v>98.327670737521558</v>
      </c>
      <c r="J44" s="33"/>
    </row>
    <row r="45" spans="1:10" ht="76.5" x14ac:dyDescent="0.2">
      <c r="A45" s="2" t="s">
        <v>358</v>
      </c>
      <c r="B45" s="8" t="s">
        <v>821</v>
      </c>
      <c r="C45" s="5">
        <v>17.5</v>
      </c>
      <c r="D45" s="13">
        <v>17.5</v>
      </c>
      <c r="E45" s="5">
        <v>-1.5080499999999999</v>
      </c>
      <c r="F45" s="5">
        <f t="shared" si="0"/>
        <v>-8.6174285714285705</v>
      </c>
      <c r="G45" s="5">
        <f t="shared" si="1"/>
        <v>-8.6174285714285705</v>
      </c>
      <c r="H45" s="5">
        <v>-3.4053300000000002</v>
      </c>
      <c r="I45" s="5">
        <f t="shared" si="2"/>
        <v>44.284988532682583</v>
      </c>
      <c r="J45" s="33"/>
    </row>
    <row r="46" spans="1:10" ht="63.75" x14ac:dyDescent="0.2">
      <c r="A46" s="2" t="s">
        <v>449</v>
      </c>
      <c r="B46" s="8" t="s">
        <v>400</v>
      </c>
      <c r="C46" s="5">
        <v>98.3</v>
      </c>
      <c r="D46" s="13">
        <v>98.3</v>
      </c>
      <c r="E46" s="5">
        <v>112.63184</v>
      </c>
      <c r="F46" s="5">
        <f t="shared" si="0"/>
        <v>114.57969481180061</v>
      </c>
      <c r="G46" s="5">
        <f t="shared" si="1"/>
        <v>114.57969481180061</v>
      </c>
      <c r="H46" s="5">
        <v>13.09262</v>
      </c>
      <c r="I46" s="35" t="s">
        <v>1499</v>
      </c>
      <c r="J46" s="33"/>
    </row>
    <row r="47" spans="1:10" ht="63.75" x14ac:dyDescent="0.2">
      <c r="A47" s="2" t="s">
        <v>1137</v>
      </c>
      <c r="B47" s="8" t="s">
        <v>604</v>
      </c>
      <c r="C47" s="5">
        <v>1460.4</v>
      </c>
      <c r="D47" s="13">
        <v>1460.4</v>
      </c>
      <c r="E47" s="5">
        <v>1087.8121100000001</v>
      </c>
      <c r="F47" s="5">
        <f t="shared" si="0"/>
        <v>74.487271295535479</v>
      </c>
      <c r="G47" s="5">
        <f t="shared" si="1"/>
        <v>74.487271295535479</v>
      </c>
      <c r="H47" s="5">
        <v>930.40737000000001</v>
      </c>
      <c r="I47" s="5">
        <f t="shared" si="2"/>
        <v>116.91783030480509</v>
      </c>
      <c r="J47" s="33"/>
    </row>
    <row r="48" spans="1:10" ht="51" x14ac:dyDescent="0.2">
      <c r="A48" s="2" t="s">
        <v>513</v>
      </c>
      <c r="B48" s="8" t="s">
        <v>184</v>
      </c>
      <c r="C48" s="5">
        <v>5636231.5</v>
      </c>
      <c r="D48" s="13">
        <v>5636231.5</v>
      </c>
      <c r="E48" s="5">
        <v>3383084.6079199999</v>
      </c>
      <c r="F48" s="5">
        <f t="shared" si="0"/>
        <v>60.023876022835466</v>
      </c>
      <c r="G48" s="5">
        <f t="shared" si="1"/>
        <v>60.023876022835466</v>
      </c>
      <c r="H48" s="5">
        <v>2991424.9980299999</v>
      </c>
      <c r="I48" s="5">
        <f t="shared" si="2"/>
        <v>113.0927437641902</v>
      </c>
      <c r="J48" s="33"/>
    </row>
    <row r="49" spans="1:10" ht="76.5" x14ac:dyDescent="0.2">
      <c r="A49" s="2" t="s">
        <v>1465</v>
      </c>
      <c r="B49" s="8" t="s">
        <v>875</v>
      </c>
      <c r="C49" s="5">
        <v>3876359.1</v>
      </c>
      <c r="D49" s="13">
        <v>3876359.1</v>
      </c>
      <c r="E49" s="5">
        <v>2326740.97847</v>
      </c>
      <c r="F49" s="5">
        <f t="shared" si="0"/>
        <v>60.023875973461791</v>
      </c>
      <c r="G49" s="5">
        <f t="shared" si="1"/>
        <v>60.023875973461791</v>
      </c>
      <c r="H49" s="5">
        <v>2048821.08913</v>
      </c>
      <c r="I49" s="5">
        <f t="shared" si="2"/>
        <v>113.56486863662725</v>
      </c>
      <c r="J49" s="33"/>
    </row>
    <row r="50" spans="1:10" ht="89.25" x14ac:dyDescent="0.2">
      <c r="A50" s="2" t="s">
        <v>1209</v>
      </c>
      <c r="B50" s="8" t="s">
        <v>137</v>
      </c>
      <c r="C50" s="5">
        <v>1759872.4</v>
      </c>
      <c r="D50" s="13">
        <v>1759872.4</v>
      </c>
      <c r="E50" s="5">
        <v>1056343.6294499999</v>
      </c>
      <c r="F50" s="5">
        <f t="shared" si="0"/>
        <v>60.02387613158772</v>
      </c>
      <c r="G50" s="5">
        <f t="shared" si="1"/>
        <v>60.02387613158772</v>
      </c>
      <c r="H50" s="5">
        <v>942603.90890000004</v>
      </c>
      <c r="I50" s="5">
        <f t="shared" si="2"/>
        <v>112.06654454496501</v>
      </c>
      <c r="J50" s="33"/>
    </row>
    <row r="51" spans="1:10" ht="63.75" x14ac:dyDescent="0.2">
      <c r="A51" s="2" t="s">
        <v>1349</v>
      </c>
      <c r="B51" s="8" t="s">
        <v>360</v>
      </c>
      <c r="C51" s="5">
        <v>26854.799999999999</v>
      </c>
      <c r="D51" s="13">
        <v>26854.799999999999</v>
      </c>
      <c r="E51" s="5">
        <v>19421.97234</v>
      </c>
      <c r="F51" s="5">
        <f t="shared" si="0"/>
        <v>72.322163412127452</v>
      </c>
      <c r="G51" s="5">
        <f t="shared" si="1"/>
        <v>72.322163412127452</v>
      </c>
      <c r="H51" s="5">
        <v>16056.46423</v>
      </c>
      <c r="I51" s="5">
        <f t="shared" si="2"/>
        <v>120.96045593719111</v>
      </c>
      <c r="J51" s="33"/>
    </row>
    <row r="52" spans="1:10" ht="89.25" x14ac:dyDescent="0.2">
      <c r="A52" s="2" t="s">
        <v>200</v>
      </c>
      <c r="B52" s="8" t="s">
        <v>478</v>
      </c>
      <c r="C52" s="5">
        <v>18469.599999999999</v>
      </c>
      <c r="D52" s="13">
        <v>18469.599999999999</v>
      </c>
      <c r="E52" s="5">
        <v>13357.602370000001</v>
      </c>
      <c r="F52" s="5">
        <f t="shared" si="0"/>
        <v>72.322098854333618</v>
      </c>
      <c r="G52" s="5">
        <f t="shared" si="1"/>
        <v>72.322098854333618</v>
      </c>
      <c r="H52" s="5">
        <v>10997.0407</v>
      </c>
      <c r="I52" s="5">
        <f t="shared" si="2"/>
        <v>121.46542633055819</v>
      </c>
      <c r="J52" s="33"/>
    </row>
    <row r="53" spans="1:10" ht="102" x14ac:dyDescent="0.2">
      <c r="A53" s="2" t="s">
        <v>35</v>
      </c>
      <c r="B53" s="8" t="s">
        <v>1189</v>
      </c>
      <c r="C53" s="5">
        <v>8385.2000000000007</v>
      </c>
      <c r="D53" s="13">
        <v>8385.2000000000007</v>
      </c>
      <c r="E53" s="5">
        <v>6064.3699699999997</v>
      </c>
      <c r="F53" s="5">
        <f t="shared" si="0"/>
        <v>72.322305609884069</v>
      </c>
      <c r="G53" s="5">
        <f t="shared" si="1"/>
        <v>72.322305609884069</v>
      </c>
      <c r="H53" s="5">
        <v>5059.42353</v>
      </c>
      <c r="I53" s="5">
        <f t="shared" si="2"/>
        <v>119.86286449515721</v>
      </c>
      <c r="J53" s="33"/>
    </row>
    <row r="54" spans="1:10" ht="51" x14ac:dyDescent="0.2">
      <c r="A54" s="2" t="s">
        <v>1454</v>
      </c>
      <c r="B54" s="8" t="s">
        <v>1403</v>
      </c>
      <c r="C54" s="5">
        <v>5844139.2999999998</v>
      </c>
      <c r="D54" s="13">
        <v>5844139.2999999998</v>
      </c>
      <c r="E54" s="5">
        <v>3593011.1697300002</v>
      </c>
      <c r="F54" s="5">
        <f t="shared" si="0"/>
        <v>61.480587393425068</v>
      </c>
      <c r="G54" s="5">
        <f t="shared" si="1"/>
        <v>61.480587393425068</v>
      </c>
      <c r="H54" s="5">
        <v>3173785.2530399999</v>
      </c>
      <c r="I54" s="5">
        <f t="shared" si="2"/>
        <v>113.20901961745666</v>
      </c>
      <c r="J54" s="33"/>
    </row>
    <row r="55" spans="1:10" ht="76.5" x14ac:dyDescent="0.2">
      <c r="A55" s="2" t="s">
        <v>493</v>
      </c>
      <c r="B55" s="8" t="s">
        <v>667</v>
      </c>
      <c r="C55" s="5">
        <v>4019349.2</v>
      </c>
      <c r="D55" s="13">
        <v>4019349.2</v>
      </c>
      <c r="E55" s="5">
        <v>2471119.4942000001</v>
      </c>
      <c r="F55" s="5">
        <f t="shared" si="0"/>
        <v>61.480587310005305</v>
      </c>
      <c r="G55" s="5">
        <f t="shared" si="1"/>
        <v>61.480587310005305</v>
      </c>
      <c r="H55" s="5">
        <v>2173719.2685500002</v>
      </c>
      <c r="I55" s="5">
        <f t="shared" si="2"/>
        <v>113.68162991205315</v>
      </c>
      <c r="J55" s="33"/>
    </row>
    <row r="56" spans="1:10" ht="89.25" x14ac:dyDescent="0.2">
      <c r="A56" s="2" t="s">
        <v>1215</v>
      </c>
      <c r="B56" s="8" t="s">
        <v>1371</v>
      </c>
      <c r="C56" s="5">
        <v>1824790.1</v>
      </c>
      <c r="D56" s="13">
        <v>1824790.1</v>
      </c>
      <c r="E56" s="5">
        <v>1121891.6755299999</v>
      </c>
      <c r="F56" s="5">
        <f t="shared" si="0"/>
        <v>61.480587577168457</v>
      </c>
      <c r="G56" s="5">
        <f t="shared" si="1"/>
        <v>61.480587577168457</v>
      </c>
      <c r="H56" s="5">
        <v>1000065.9844899999</v>
      </c>
      <c r="I56" s="5">
        <f t="shared" si="2"/>
        <v>112.1817652964296</v>
      </c>
      <c r="J56" s="33"/>
    </row>
    <row r="57" spans="1:10" ht="51" x14ac:dyDescent="0.2">
      <c r="A57" s="2" t="s">
        <v>908</v>
      </c>
      <c r="B57" s="8" t="s">
        <v>994</v>
      </c>
      <c r="C57" s="5">
        <v>-700356.4</v>
      </c>
      <c r="D57" s="13">
        <v>-700356.4</v>
      </c>
      <c r="E57" s="5">
        <v>-398680.54074000003</v>
      </c>
      <c r="F57" s="5">
        <f t="shared" si="0"/>
        <v>56.925379812335549</v>
      </c>
      <c r="G57" s="5">
        <f t="shared" si="1"/>
        <v>56.925379812335549</v>
      </c>
      <c r="H57" s="5">
        <v>-360480.43530000001</v>
      </c>
      <c r="I57" s="5">
        <f t="shared" si="2"/>
        <v>110.59699825545567</v>
      </c>
      <c r="J57" s="33"/>
    </row>
    <row r="58" spans="1:10" ht="76.5" x14ac:dyDescent="0.2">
      <c r="A58" s="2" t="s">
        <v>1389</v>
      </c>
      <c r="B58" s="8" t="s">
        <v>246</v>
      </c>
      <c r="C58" s="5">
        <v>-481675.2</v>
      </c>
      <c r="D58" s="13">
        <v>-481675.2</v>
      </c>
      <c r="E58" s="5">
        <v>-274195.43371999997</v>
      </c>
      <c r="F58" s="5">
        <f t="shared" si="0"/>
        <v>56.925379118542942</v>
      </c>
      <c r="G58" s="5">
        <f t="shared" si="1"/>
        <v>56.925379118542942</v>
      </c>
      <c r="H58" s="5">
        <v>-246892.34010999999</v>
      </c>
      <c r="I58" s="5">
        <f t="shared" si="2"/>
        <v>111.05870421003561</v>
      </c>
      <c r="J58" s="33"/>
    </row>
    <row r="59" spans="1:10" ht="89.25" x14ac:dyDescent="0.2">
      <c r="A59" s="2" t="s">
        <v>1218</v>
      </c>
      <c r="B59" s="8" t="s">
        <v>955</v>
      </c>
      <c r="C59" s="5">
        <v>-218681.2</v>
      </c>
      <c r="D59" s="13">
        <v>-218681.2</v>
      </c>
      <c r="E59" s="5">
        <v>-124485.10702</v>
      </c>
      <c r="F59" s="5">
        <f t="shared" si="0"/>
        <v>56.925381340508466</v>
      </c>
      <c r="G59" s="5">
        <f t="shared" si="1"/>
        <v>56.925381340508466</v>
      </c>
      <c r="H59" s="5">
        <v>-113588.09518999999</v>
      </c>
      <c r="I59" s="5">
        <f t="shared" si="2"/>
        <v>109.59344534457811</v>
      </c>
      <c r="J59" s="33"/>
    </row>
    <row r="60" spans="1:10" x14ac:dyDescent="0.2">
      <c r="A60" s="2" t="s">
        <v>516</v>
      </c>
      <c r="B60" s="8" t="s">
        <v>977</v>
      </c>
      <c r="C60" s="5">
        <v>6049770.7999999998</v>
      </c>
      <c r="D60" s="13">
        <v>6049770.7999999998</v>
      </c>
      <c r="E60" s="5">
        <v>5568157.2845700001</v>
      </c>
      <c r="F60" s="5">
        <f t="shared" si="0"/>
        <v>92.039144434529646</v>
      </c>
      <c r="G60" s="5">
        <f t="shared" si="1"/>
        <v>92.039144434529646</v>
      </c>
      <c r="H60" s="5">
        <v>4267117.7080800002</v>
      </c>
      <c r="I60" s="5">
        <f t="shared" si="2"/>
        <v>130.48989190118698</v>
      </c>
      <c r="J60" s="33"/>
    </row>
    <row r="61" spans="1:10" ht="25.5" x14ac:dyDescent="0.2">
      <c r="A61" s="2" t="s">
        <v>108</v>
      </c>
      <c r="B61" s="8" t="s">
        <v>581</v>
      </c>
      <c r="C61" s="5">
        <v>5880947.7999999998</v>
      </c>
      <c r="D61" s="13">
        <v>5880947.7999999998</v>
      </c>
      <c r="E61" s="5">
        <v>5399128.1270300001</v>
      </c>
      <c r="F61" s="5">
        <f t="shared" si="0"/>
        <v>91.80710849074363</v>
      </c>
      <c r="G61" s="5">
        <f t="shared" si="1"/>
        <v>91.80710849074363</v>
      </c>
      <c r="H61" s="5">
        <v>4169561.9238300002</v>
      </c>
      <c r="I61" s="5">
        <f t="shared" si="2"/>
        <v>129.48909803144423</v>
      </c>
      <c r="J61" s="33"/>
    </row>
    <row r="62" spans="1:10" ht="25.5" x14ac:dyDescent="0.2">
      <c r="A62" s="2" t="s">
        <v>1104</v>
      </c>
      <c r="B62" s="8" t="s">
        <v>612</v>
      </c>
      <c r="C62" s="5">
        <v>4079899.3</v>
      </c>
      <c r="D62" s="13">
        <v>4079899.3</v>
      </c>
      <c r="E62" s="5">
        <v>3841581.8674400002</v>
      </c>
      <c r="F62" s="5">
        <f t="shared" si="0"/>
        <v>94.158742286604976</v>
      </c>
      <c r="G62" s="5">
        <f t="shared" si="1"/>
        <v>94.158742286604976</v>
      </c>
      <c r="H62" s="5">
        <v>2820681.8922000001</v>
      </c>
      <c r="I62" s="5">
        <f t="shared" si="2"/>
        <v>136.19337501556211</v>
      </c>
      <c r="J62" s="33"/>
    </row>
    <row r="63" spans="1:10" ht="25.5" x14ac:dyDescent="0.2">
      <c r="A63" s="2" t="s">
        <v>1104</v>
      </c>
      <c r="B63" s="8" t="s">
        <v>1308</v>
      </c>
      <c r="C63" s="5">
        <v>4079899.3</v>
      </c>
      <c r="D63" s="13">
        <v>4079899.3</v>
      </c>
      <c r="E63" s="5">
        <v>3841581.8674400002</v>
      </c>
      <c r="F63" s="5">
        <f t="shared" si="0"/>
        <v>94.158742286604976</v>
      </c>
      <c r="G63" s="5">
        <f t="shared" si="1"/>
        <v>94.158742286604976</v>
      </c>
      <c r="H63" s="5">
        <v>2820854.8788600001</v>
      </c>
      <c r="I63" s="5">
        <f t="shared" si="2"/>
        <v>136.18502306621704</v>
      </c>
      <c r="J63" s="33"/>
    </row>
    <row r="64" spans="1:10" ht="38.25" x14ac:dyDescent="0.2">
      <c r="A64" s="2" t="s">
        <v>707</v>
      </c>
      <c r="B64" s="8" t="s">
        <v>584</v>
      </c>
      <c r="C64" s="5">
        <v>0</v>
      </c>
      <c r="D64" s="13">
        <v>0</v>
      </c>
      <c r="E64" s="5">
        <v>0</v>
      </c>
      <c r="F64" s="5"/>
      <c r="G64" s="5"/>
      <c r="H64" s="5">
        <v>-172.98666</v>
      </c>
      <c r="I64" s="5">
        <f t="shared" si="2"/>
        <v>0</v>
      </c>
      <c r="J64" s="33"/>
    </row>
    <row r="65" spans="1:10" ht="38.25" x14ac:dyDescent="0.2">
      <c r="A65" s="2" t="s">
        <v>1134</v>
      </c>
      <c r="B65" s="8" t="s">
        <v>188</v>
      </c>
      <c r="C65" s="5">
        <v>1801048.5</v>
      </c>
      <c r="D65" s="13">
        <v>1801048.5</v>
      </c>
      <c r="E65" s="5">
        <v>1557546.2595899999</v>
      </c>
      <c r="F65" s="5">
        <f t="shared" si="0"/>
        <v>86.479973170628099</v>
      </c>
      <c r="G65" s="5">
        <f t="shared" si="1"/>
        <v>86.479973170628099</v>
      </c>
      <c r="H65" s="5">
        <v>1348941.7870100001</v>
      </c>
      <c r="I65" s="5">
        <f t="shared" si="2"/>
        <v>115.46430502700807</v>
      </c>
      <c r="J65" s="33"/>
    </row>
    <row r="66" spans="1:10" ht="51" x14ac:dyDescent="0.2">
      <c r="A66" s="2" t="s">
        <v>670</v>
      </c>
      <c r="B66" s="8" t="s">
        <v>887</v>
      </c>
      <c r="C66" s="5">
        <v>1801048.5</v>
      </c>
      <c r="D66" s="13">
        <v>1801048.5</v>
      </c>
      <c r="E66" s="5">
        <v>1557546.3611300001</v>
      </c>
      <c r="F66" s="5">
        <f t="shared" si="0"/>
        <v>86.479978808455201</v>
      </c>
      <c r="G66" s="5">
        <f t="shared" si="1"/>
        <v>86.479978808455201</v>
      </c>
      <c r="H66" s="5">
        <v>1349105.2204499999</v>
      </c>
      <c r="I66" s="5">
        <f t="shared" si="2"/>
        <v>115.45032496505156</v>
      </c>
      <c r="J66" s="33"/>
    </row>
    <row r="67" spans="1:10" ht="38.25" x14ac:dyDescent="0.2">
      <c r="A67" s="2" t="s">
        <v>1146</v>
      </c>
      <c r="B67" s="8" t="s">
        <v>151</v>
      </c>
      <c r="C67" s="5">
        <v>0</v>
      </c>
      <c r="D67" s="13">
        <v>0</v>
      </c>
      <c r="E67" s="5">
        <v>-0.10154000000000001</v>
      </c>
      <c r="F67" s="5"/>
      <c r="G67" s="5"/>
      <c r="H67" s="5">
        <v>-163.43343999999999</v>
      </c>
      <c r="I67" s="5">
        <f t="shared" si="2"/>
        <v>6.2129268037189954E-2</v>
      </c>
      <c r="J67" s="33"/>
    </row>
    <row r="68" spans="1:10" ht="25.5" x14ac:dyDescent="0.2">
      <c r="A68" s="2" t="s">
        <v>243</v>
      </c>
      <c r="B68" s="8" t="s">
        <v>1005</v>
      </c>
      <c r="C68" s="5">
        <v>0</v>
      </c>
      <c r="D68" s="13">
        <v>0</v>
      </c>
      <c r="E68" s="5">
        <v>0</v>
      </c>
      <c r="F68" s="5"/>
      <c r="G68" s="5"/>
      <c r="H68" s="5">
        <v>-61.755380000000002</v>
      </c>
      <c r="I68" s="5">
        <f t="shared" si="2"/>
        <v>0</v>
      </c>
      <c r="J68" s="33"/>
    </row>
    <row r="69" spans="1:10" x14ac:dyDescent="0.2">
      <c r="A69" s="2" t="s">
        <v>346</v>
      </c>
      <c r="B69" s="8" t="s">
        <v>286</v>
      </c>
      <c r="C69" s="5">
        <v>0</v>
      </c>
      <c r="D69" s="13">
        <v>0</v>
      </c>
      <c r="E69" s="5">
        <v>0</v>
      </c>
      <c r="F69" s="5"/>
      <c r="G69" s="5"/>
      <c r="H69" s="5">
        <v>0.26784000000000002</v>
      </c>
      <c r="I69" s="5">
        <f t="shared" si="2"/>
        <v>0</v>
      </c>
      <c r="J69" s="33"/>
    </row>
    <row r="70" spans="1:10" ht="25.5" x14ac:dyDescent="0.2">
      <c r="A70" s="2" t="s">
        <v>164</v>
      </c>
      <c r="B70" s="8" t="s">
        <v>46</v>
      </c>
      <c r="C70" s="5">
        <v>0</v>
      </c>
      <c r="D70" s="13">
        <v>0</v>
      </c>
      <c r="E70" s="5">
        <v>0</v>
      </c>
      <c r="F70" s="5"/>
      <c r="G70" s="5"/>
      <c r="H70" s="5">
        <v>0.26784000000000002</v>
      </c>
      <c r="I70" s="5">
        <f t="shared" si="2"/>
        <v>0</v>
      </c>
      <c r="J70" s="33"/>
    </row>
    <row r="71" spans="1:10" x14ac:dyDescent="0.2">
      <c r="A71" s="2" t="s">
        <v>613</v>
      </c>
      <c r="B71" s="8" t="s">
        <v>1162</v>
      </c>
      <c r="C71" s="5">
        <v>168823</v>
      </c>
      <c r="D71" s="13">
        <v>168823</v>
      </c>
      <c r="E71" s="5">
        <v>169029.15753999999</v>
      </c>
      <c r="F71" s="5">
        <f t="shared" ref="F71:F134" si="3">E71/C71*100</f>
        <v>100.12211460523743</v>
      </c>
      <c r="G71" s="5">
        <f t="shared" si="1"/>
        <v>100.12211460523743</v>
      </c>
      <c r="H71" s="5">
        <v>97555.516409999997</v>
      </c>
      <c r="I71" s="5">
        <f t="shared" si="2"/>
        <v>173.26458180961822</v>
      </c>
      <c r="J71" s="33"/>
    </row>
    <row r="72" spans="1:10" x14ac:dyDescent="0.2">
      <c r="A72" s="2" t="s">
        <v>210</v>
      </c>
      <c r="B72" s="8" t="s">
        <v>440</v>
      </c>
      <c r="C72" s="5">
        <v>9239793</v>
      </c>
      <c r="D72" s="13">
        <v>9239793</v>
      </c>
      <c r="E72" s="5">
        <v>5681855.3357999995</v>
      </c>
      <c r="F72" s="5">
        <f t="shared" si="3"/>
        <v>61.493318473693073</v>
      </c>
      <c r="G72" s="5">
        <f t="shared" ref="G72:G134" si="4">E72/D72*100</f>
        <v>61.493318473693073</v>
      </c>
      <c r="H72" s="5">
        <v>5832563.1978399996</v>
      </c>
      <c r="I72" s="5">
        <f t="shared" ref="I72:I134" si="5">E72/H72*100</f>
        <v>97.416095515333424</v>
      </c>
      <c r="J72" s="33"/>
    </row>
    <row r="73" spans="1:10" x14ac:dyDescent="0.2">
      <c r="A73" s="2" t="s">
        <v>796</v>
      </c>
      <c r="B73" s="8" t="s">
        <v>1284</v>
      </c>
      <c r="C73" s="5">
        <v>7554161</v>
      </c>
      <c r="D73" s="13">
        <v>7554161</v>
      </c>
      <c r="E73" s="5">
        <v>5231460.6053799996</v>
      </c>
      <c r="F73" s="5">
        <f t="shared" si="3"/>
        <v>69.252701992716325</v>
      </c>
      <c r="G73" s="5">
        <f t="shared" si="4"/>
        <v>69.252701992716325</v>
      </c>
      <c r="H73" s="5">
        <v>5426289.4194400003</v>
      </c>
      <c r="I73" s="5">
        <f t="shared" si="5"/>
        <v>96.409538839524203</v>
      </c>
      <c r="J73" s="33"/>
    </row>
    <row r="74" spans="1:10" ht="25.5" x14ac:dyDescent="0.2">
      <c r="A74" s="2" t="s">
        <v>980</v>
      </c>
      <c r="B74" s="8" t="s">
        <v>860</v>
      </c>
      <c r="C74" s="5">
        <v>6179304</v>
      </c>
      <c r="D74" s="13">
        <v>6179304</v>
      </c>
      <c r="E74" s="5">
        <v>4284332.3557799999</v>
      </c>
      <c r="F74" s="5">
        <f t="shared" si="3"/>
        <v>69.33357471618163</v>
      </c>
      <c r="G74" s="5">
        <f t="shared" si="4"/>
        <v>69.33357471618163</v>
      </c>
      <c r="H74" s="5">
        <v>4408606.7937799999</v>
      </c>
      <c r="I74" s="5">
        <f t="shared" si="5"/>
        <v>97.181094985033909</v>
      </c>
      <c r="J74" s="33"/>
    </row>
    <row r="75" spans="1:10" ht="25.5" x14ac:dyDescent="0.2">
      <c r="A75" s="2" t="s">
        <v>1281</v>
      </c>
      <c r="B75" s="8" t="s">
        <v>1064</v>
      </c>
      <c r="C75" s="5">
        <v>1374857</v>
      </c>
      <c r="D75" s="13">
        <v>1374857</v>
      </c>
      <c r="E75" s="5">
        <v>947128.24959999998</v>
      </c>
      <c r="F75" s="5">
        <f t="shared" si="3"/>
        <v>68.889218995139132</v>
      </c>
      <c r="G75" s="5">
        <f t="shared" si="4"/>
        <v>68.889218995139132</v>
      </c>
      <c r="H75" s="5">
        <v>1017682.62566</v>
      </c>
      <c r="I75" s="5">
        <f t="shared" si="5"/>
        <v>93.067153326485922</v>
      </c>
      <c r="J75" s="33"/>
    </row>
    <row r="76" spans="1:10" x14ac:dyDescent="0.2">
      <c r="A76" s="2" t="s">
        <v>76</v>
      </c>
      <c r="B76" s="8" t="s">
        <v>1181</v>
      </c>
      <c r="C76" s="5">
        <v>1683952</v>
      </c>
      <c r="D76" s="13">
        <v>1683952</v>
      </c>
      <c r="E76" s="5">
        <v>449708.73041999998</v>
      </c>
      <c r="F76" s="5">
        <f t="shared" si="3"/>
        <v>26.70555517140631</v>
      </c>
      <c r="G76" s="5">
        <f t="shared" si="4"/>
        <v>26.70555517140631</v>
      </c>
      <c r="H76" s="5">
        <v>405419.58941000002</v>
      </c>
      <c r="I76" s="5">
        <f t="shared" si="5"/>
        <v>110.92427257263348</v>
      </c>
      <c r="J76" s="33"/>
    </row>
    <row r="77" spans="1:10" x14ac:dyDescent="0.2">
      <c r="A77" s="2" t="s">
        <v>1275</v>
      </c>
      <c r="B77" s="8" t="s">
        <v>1476</v>
      </c>
      <c r="C77" s="5">
        <v>288565</v>
      </c>
      <c r="D77" s="13">
        <v>288565</v>
      </c>
      <c r="E77" s="5">
        <v>220152.07209</v>
      </c>
      <c r="F77" s="5">
        <f t="shared" si="3"/>
        <v>76.292021586124449</v>
      </c>
      <c r="G77" s="5">
        <f t="shared" si="4"/>
        <v>76.292021586124449</v>
      </c>
      <c r="H77" s="5">
        <v>215211.13623</v>
      </c>
      <c r="I77" s="5">
        <f t="shared" si="5"/>
        <v>102.29585510608501</v>
      </c>
      <c r="J77" s="33"/>
    </row>
    <row r="78" spans="1:10" x14ac:dyDescent="0.2">
      <c r="A78" s="2" t="s">
        <v>171</v>
      </c>
      <c r="B78" s="8" t="s">
        <v>738</v>
      </c>
      <c r="C78" s="5">
        <v>1395387</v>
      </c>
      <c r="D78" s="13">
        <v>1395387</v>
      </c>
      <c r="E78" s="5">
        <v>229556.65833000001</v>
      </c>
      <c r="F78" s="5">
        <f t="shared" si="3"/>
        <v>16.451110575775754</v>
      </c>
      <c r="G78" s="5">
        <f t="shared" si="4"/>
        <v>16.451110575775754</v>
      </c>
      <c r="H78" s="5">
        <v>190208.45318000001</v>
      </c>
      <c r="I78" s="5">
        <f t="shared" si="5"/>
        <v>120.68688562056893</v>
      </c>
      <c r="J78" s="33"/>
    </row>
    <row r="79" spans="1:10" x14ac:dyDescent="0.2">
      <c r="A79" s="2" t="s">
        <v>414</v>
      </c>
      <c r="B79" s="8" t="s">
        <v>703</v>
      </c>
      <c r="C79" s="5">
        <v>1680</v>
      </c>
      <c r="D79" s="13">
        <v>1680</v>
      </c>
      <c r="E79" s="5">
        <v>686</v>
      </c>
      <c r="F79" s="5">
        <f t="shared" si="3"/>
        <v>40.833333333333336</v>
      </c>
      <c r="G79" s="5">
        <f t="shared" si="4"/>
        <v>40.833333333333336</v>
      </c>
      <c r="H79" s="5">
        <v>854.18898999999999</v>
      </c>
      <c r="I79" s="5">
        <f t="shared" si="5"/>
        <v>80.310096246967547</v>
      </c>
      <c r="J79" s="33"/>
    </row>
    <row r="80" spans="1:10" ht="25.5" x14ac:dyDescent="0.2">
      <c r="A80" s="2" t="s">
        <v>260</v>
      </c>
      <c r="B80" s="8" t="s">
        <v>1347</v>
      </c>
      <c r="C80" s="5">
        <v>149977</v>
      </c>
      <c r="D80" s="13">
        <v>149977</v>
      </c>
      <c r="E80" s="5">
        <v>49127.942730000002</v>
      </c>
      <c r="F80" s="5">
        <f t="shared" si="3"/>
        <v>32.756984557632173</v>
      </c>
      <c r="G80" s="5">
        <f t="shared" si="4"/>
        <v>32.756984557632173</v>
      </c>
      <c r="H80" s="5">
        <v>93183.082779999997</v>
      </c>
      <c r="I80" s="5">
        <f t="shared" si="5"/>
        <v>52.721954741493484</v>
      </c>
      <c r="J80" s="33"/>
    </row>
    <row r="81" spans="1:10" x14ac:dyDescent="0.2">
      <c r="A81" s="2" t="s">
        <v>668</v>
      </c>
      <c r="B81" s="8" t="s">
        <v>1378</v>
      </c>
      <c r="C81" s="5">
        <v>142904</v>
      </c>
      <c r="D81" s="13">
        <v>142904</v>
      </c>
      <c r="E81" s="5">
        <v>46754.126519999998</v>
      </c>
      <c r="F81" s="5">
        <f t="shared" si="3"/>
        <v>32.717157336393662</v>
      </c>
      <c r="G81" s="5">
        <f t="shared" si="4"/>
        <v>32.717157336393662</v>
      </c>
      <c r="H81" s="5">
        <v>91030.422399999996</v>
      </c>
      <c r="I81" s="5">
        <f t="shared" si="5"/>
        <v>51.36099041104746</v>
      </c>
      <c r="J81" s="33"/>
    </row>
    <row r="82" spans="1:10" x14ac:dyDescent="0.2">
      <c r="A82" s="2" t="s">
        <v>941</v>
      </c>
      <c r="B82" s="8" t="s">
        <v>572</v>
      </c>
      <c r="C82" s="5">
        <v>139103</v>
      </c>
      <c r="D82" s="13">
        <v>139103</v>
      </c>
      <c r="E82" s="5">
        <v>45327.190790000001</v>
      </c>
      <c r="F82" s="5">
        <f t="shared" si="3"/>
        <v>32.585343802793616</v>
      </c>
      <c r="G82" s="5">
        <f t="shared" si="4"/>
        <v>32.585343802793616</v>
      </c>
      <c r="H82" s="5">
        <v>87350.50877</v>
      </c>
      <c r="I82" s="5">
        <f t="shared" si="5"/>
        <v>51.891158309506437</v>
      </c>
      <c r="J82" s="33"/>
    </row>
    <row r="83" spans="1:10" ht="89.25" x14ac:dyDescent="0.2">
      <c r="A83" s="2" t="s">
        <v>625</v>
      </c>
      <c r="B83" s="8" t="s">
        <v>747</v>
      </c>
      <c r="C83" s="5">
        <v>3652</v>
      </c>
      <c r="D83" s="13">
        <v>3652</v>
      </c>
      <c r="E83" s="5">
        <v>1324.7472</v>
      </c>
      <c r="F83" s="5">
        <f t="shared" si="3"/>
        <v>36.274567360350495</v>
      </c>
      <c r="G83" s="5">
        <f t="shared" si="4"/>
        <v>36.274567360350495</v>
      </c>
      <c r="H83" s="5">
        <v>3665.1606999999999</v>
      </c>
      <c r="I83" s="5">
        <f t="shared" si="5"/>
        <v>36.144314217927743</v>
      </c>
      <c r="J83" s="33"/>
    </row>
    <row r="84" spans="1:10" ht="63.75" x14ac:dyDescent="0.2">
      <c r="A84" s="2" t="s">
        <v>1112</v>
      </c>
      <c r="B84" s="8" t="s">
        <v>732</v>
      </c>
      <c r="C84" s="5">
        <v>149</v>
      </c>
      <c r="D84" s="13">
        <v>149</v>
      </c>
      <c r="E84" s="5">
        <v>102.18853</v>
      </c>
      <c r="F84" s="5">
        <f t="shared" si="3"/>
        <v>68.582906040268455</v>
      </c>
      <c r="G84" s="5">
        <f t="shared" si="4"/>
        <v>68.582906040268455</v>
      </c>
      <c r="H84" s="5">
        <v>14.752929999999999</v>
      </c>
      <c r="I84" s="35" t="s">
        <v>1499</v>
      </c>
      <c r="J84" s="33"/>
    </row>
    <row r="85" spans="1:10" ht="25.5" x14ac:dyDescent="0.2">
      <c r="A85" s="2" t="s">
        <v>1135</v>
      </c>
      <c r="B85" s="8" t="s">
        <v>191</v>
      </c>
      <c r="C85" s="5">
        <v>7073</v>
      </c>
      <c r="D85" s="13">
        <v>7073</v>
      </c>
      <c r="E85" s="5">
        <v>2373.81621</v>
      </c>
      <c r="F85" s="5">
        <f t="shared" si="3"/>
        <v>33.561659974551112</v>
      </c>
      <c r="G85" s="5">
        <f t="shared" si="4"/>
        <v>33.561659974551112</v>
      </c>
      <c r="H85" s="5">
        <v>2152.6603799999998</v>
      </c>
      <c r="I85" s="5">
        <f t="shared" si="5"/>
        <v>110.27360525862422</v>
      </c>
      <c r="J85" s="33"/>
    </row>
    <row r="86" spans="1:10" x14ac:dyDescent="0.2">
      <c r="A86" s="2" t="s">
        <v>1358</v>
      </c>
      <c r="B86" s="8" t="s">
        <v>373</v>
      </c>
      <c r="C86" s="5">
        <v>7057</v>
      </c>
      <c r="D86" s="13">
        <v>7057</v>
      </c>
      <c r="E86" s="5">
        <v>2368.62581</v>
      </c>
      <c r="F86" s="5">
        <f t="shared" si="3"/>
        <v>33.564203060790703</v>
      </c>
      <c r="G86" s="5">
        <f t="shared" si="4"/>
        <v>33.564203060790703</v>
      </c>
      <c r="H86" s="5">
        <v>2142.4132500000001</v>
      </c>
      <c r="I86" s="5">
        <f t="shared" si="5"/>
        <v>110.55877338323967</v>
      </c>
      <c r="J86" s="33"/>
    </row>
    <row r="87" spans="1:10" ht="25.5" x14ac:dyDescent="0.2">
      <c r="A87" s="2" t="s">
        <v>903</v>
      </c>
      <c r="B87" s="8" t="s">
        <v>1413</v>
      </c>
      <c r="C87" s="5">
        <v>11</v>
      </c>
      <c r="D87" s="13">
        <v>11</v>
      </c>
      <c r="E87" s="5">
        <v>3.32</v>
      </c>
      <c r="F87" s="5">
        <f t="shared" si="3"/>
        <v>30.181818181818183</v>
      </c>
      <c r="G87" s="5">
        <f t="shared" si="4"/>
        <v>30.181818181818183</v>
      </c>
      <c r="H87" s="5">
        <v>9.8480000000000008</v>
      </c>
      <c r="I87" s="5">
        <f t="shared" si="5"/>
        <v>33.712428919577576</v>
      </c>
      <c r="J87" s="33"/>
    </row>
    <row r="88" spans="1:10" ht="25.5" x14ac:dyDescent="0.2">
      <c r="A88" s="2" t="s">
        <v>909</v>
      </c>
      <c r="B88" s="8" t="s">
        <v>1010</v>
      </c>
      <c r="C88" s="5">
        <v>5</v>
      </c>
      <c r="D88" s="13">
        <v>5</v>
      </c>
      <c r="E88" s="5">
        <v>1.8704000000000001</v>
      </c>
      <c r="F88" s="5">
        <f t="shared" si="3"/>
        <v>37.408000000000001</v>
      </c>
      <c r="G88" s="5">
        <f t="shared" si="4"/>
        <v>37.408000000000001</v>
      </c>
      <c r="H88" s="5">
        <v>0.39912999999999998</v>
      </c>
      <c r="I88" s="35" t="s">
        <v>1499</v>
      </c>
      <c r="J88" s="33"/>
    </row>
    <row r="89" spans="1:10" x14ac:dyDescent="0.2">
      <c r="A89" s="2" t="s">
        <v>762</v>
      </c>
      <c r="B89" s="8" t="s">
        <v>810</v>
      </c>
      <c r="C89" s="5">
        <v>212048.3</v>
      </c>
      <c r="D89" s="13">
        <v>212048.3</v>
      </c>
      <c r="E89" s="5">
        <v>104366.56591</v>
      </c>
      <c r="F89" s="5">
        <f t="shared" si="3"/>
        <v>49.218298807394355</v>
      </c>
      <c r="G89" s="5">
        <f t="shared" si="4"/>
        <v>49.218298807394355</v>
      </c>
      <c r="H89" s="5">
        <v>110198.59295000001</v>
      </c>
      <c r="I89" s="5">
        <f t="shared" si="5"/>
        <v>94.707711882813101</v>
      </c>
      <c r="J89" s="33"/>
    </row>
    <row r="90" spans="1:10" ht="63.75" x14ac:dyDescent="0.2">
      <c r="A90" s="2" t="s">
        <v>978</v>
      </c>
      <c r="B90" s="8" t="s">
        <v>628</v>
      </c>
      <c r="C90" s="5">
        <v>8.1</v>
      </c>
      <c r="D90" s="13">
        <v>8.1</v>
      </c>
      <c r="E90" s="5">
        <v>9.4749999999999996</v>
      </c>
      <c r="F90" s="5">
        <f t="shared" si="3"/>
        <v>116.97530864197532</v>
      </c>
      <c r="G90" s="5">
        <f t="shared" si="4"/>
        <v>116.97530864197532</v>
      </c>
      <c r="H90" s="5">
        <v>4.25</v>
      </c>
      <c r="I90" s="35" t="s">
        <v>1499</v>
      </c>
      <c r="J90" s="33"/>
    </row>
    <row r="91" spans="1:10" ht="51" x14ac:dyDescent="0.2">
      <c r="A91" s="2" t="s">
        <v>376</v>
      </c>
      <c r="B91" s="8" t="s">
        <v>120</v>
      </c>
      <c r="C91" s="5">
        <v>6637.6</v>
      </c>
      <c r="D91" s="13">
        <v>6637.6</v>
      </c>
      <c r="E91" s="5">
        <v>7890.6864999999998</v>
      </c>
      <c r="F91" s="5">
        <f t="shared" si="3"/>
        <v>118.87860823189102</v>
      </c>
      <c r="G91" s="5">
        <f t="shared" si="4"/>
        <v>118.87860823189102</v>
      </c>
      <c r="H91" s="5">
        <v>6814.3</v>
      </c>
      <c r="I91" s="5">
        <f t="shared" si="5"/>
        <v>115.79599518659289</v>
      </c>
      <c r="J91" s="33"/>
    </row>
    <row r="92" spans="1:10" ht="25.5" x14ac:dyDescent="0.2">
      <c r="A92" s="2" t="s">
        <v>203</v>
      </c>
      <c r="B92" s="8" t="s">
        <v>515</v>
      </c>
      <c r="C92" s="5">
        <v>205402.6</v>
      </c>
      <c r="D92" s="13">
        <v>205402.6</v>
      </c>
      <c r="E92" s="5">
        <v>96466.404410000003</v>
      </c>
      <c r="F92" s="5">
        <f t="shared" si="3"/>
        <v>46.964548846996095</v>
      </c>
      <c r="G92" s="5">
        <f t="shared" si="4"/>
        <v>46.964548846996095</v>
      </c>
      <c r="H92" s="5">
        <v>103380.04295</v>
      </c>
      <c r="I92" s="5">
        <f t="shared" si="5"/>
        <v>93.31240504190562</v>
      </c>
      <c r="J92" s="33"/>
    </row>
    <row r="93" spans="1:10" ht="38.25" x14ac:dyDescent="0.2">
      <c r="A93" s="2" t="s">
        <v>180</v>
      </c>
      <c r="B93" s="8" t="s">
        <v>272</v>
      </c>
      <c r="C93" s="5">
        <v>116496.9</v>
      </c>
      <c r="D93" s="13">
        <v>116496.9</v>
      </c>
      <c r="E93" s="5">
        <v>48077.114410000002</v>
      </c>
      <c r="F93" s="5">
        <f t="shared" si="3"/>
        <v>41.269007510071084</v>
      </c>
      <c r="G93" s="5">
        <f t="shared" si="4"/>
        <v>41.269007510071084</v>
      </c>
      <c r="H93" s="5">
        <v>0</v>
      </c>
      <c r="I93" s="5"/>
      <c r="J93" s="33"/>
    </row>
    <row r="94" spans="1:10" ht="38.25" x14ac:dyDescent="0.2">
      <c r="A94" s="2" t="s">
        <v>711</v>
      </c>
      <c r="B94" s="8" t="s">
        <v>272</v>
      </c>
      <c r="C94" s="5">
        <v>0</v>
      </c>
      <c r="D94" s="13">
        <v>0</v>
      </c>
      <c r="E94" s="5">
        <v>0</v>
      </c>
      <c r="F94" s="5"/>
      <c r="G94" s="5"/>
      <c r="H94" s="5">
        <v>52846.551449999999</v>
      </c>
      <c r="I94" s="5">
        <f t="shared" si="5"/>
        <v>0</v>
      </c>
      <c r="J94" s="33"/>
    </row>
    <row r="95" spans="1:10" ht="38.25" x14ac:dyDescent="0.2">
      <c r="A95" s="2" t="s">
        <v>1286</v>
      </c>
      <c r="B95" s="8" t="s">
        <v>467</v>
      </c>
      <c r="C95" s="5">
        <v>47265</v>
      </c>
      <c r="D95" s="13">
        <v>47265</v>
      </c>
      <c r="E95" s="5">
        <v>25144.75</v>
      </c>
      <c r="F95" s="5">
        <f t="shared" si="3"/>
        <v>53.199513381995132</v>
      </c>
      <c r="G95" s="5">
        <f t="shared" si="4"/>
        <v>53.199513381995132</v>
      </c>
      <c r="H95" s="5">
        <v>30715.65</v>
      </c>
      <c r="I95" s="5">
        <f t="shared" si="5"/>
        <v>81.862991667114315</v>
      </c>
      <c r="J95" s="33"/>
    </row>
    <row r="96" spans="1:10" ht="51" x14ac:dyDescent="0.2">
      <c r="A96" s="2" t="s">
        <v>275</v>
      </c>
      <c r="B96" s="8" t="s">
        <v>428</v>
      </c>
      <c r="C96" s="5">
        <v>47265</v>
      </c>
      <c r="D96" s="13">
        <v>47265</v>
      </c>
      <c r="E96" s="5">
        <v>25144.75</v>
      </c>
      <c r="F96" s="5">
        <f t="shared" si="3"/>
        <v>53.199513381995132</v>
      </c>
      <c r="G96" s="5">
        <f t="shared" si="4"/>
        <v>53.199513381995132</v>
      </c>
      <c r="H96" s="5">
        <v>30715.65</v>
      </c>
      <c r="I96" s="5">
        <f t="shared" si="5"/>
        <v>81.862991667114315</v>
      </c>
      <c r="J96" s="33"/>
    </row>
    <row r="97" spans="1:10" ht="25.5" x14ac:dyDescent="0.2">
      <c r="A97" s="2" t="s">
        <v>676</v>
      </c>
      <c r="B97" s="8" t="s">
        <v>713</v>
      </c>
      <c r="C97" s="5">
        <v>6298.9</v>
      </c>
      <c r="D97" s="13">
        <v>6298.9</v>
      </c>
      <c r="E97" s="5">
        <v>4319.2489999999998</v>
      </c>
      <c r="F97" s="5">
        <f t="shared" si="3"/>
        <v>68.571480734731466</v>
      </c>
      <c r="G97" s="5">
        <f t="shared" si="4"/>
        <v>68.571480734731466</v>
      </c>
      <c r="H97" s="5">
        <v>3831.3</v>
      </c>
      <c r="I97" s="5">
        <f t="shared" si="5"/>
        <v>112.73585989089865</v>
      </c>
      <c r="J97" s="33"/>
    </row>
    <row r="98" spans="1:10" ht="63.75" x14ac:dyDescent="0.2">
      <c r="A98" s="2" t="s">
        <v>1119</v>
      </c>
      <c r="B98" s="8" t="s">
        <v>287</v>
      </c>
      <c r="C98" s="5">
        <v>114.4</v>
      </c>
      <c r="D98" s="13">
        <v>114.4</v>
      </c>
      <c r="E98" s="5">
        <v>26.9</v>
      </c>
      <c r="F98" s="5">
        <f t="shared" si="3"/>
        <v>23.513986013986013</v>
      </c>
      <c r="G98" s="5">
        <f t="shared" si="4"/>
        <v>23.513986013986013</v>
      </c>
      <c r="H98" s="5">
        <v>43.4</v>
      </c>
      <c r="I98" s="5">
        <f t="shared" si="5"/>
        <v>61.981566820276498</v>
      </c>
      <c r="J98" s="33"/>
    </row>
    <row r="99" spans="1:10" ht="25.5" x14ac:dyDescent="0.2">
      <c r="A99" s="2" t="s">
        <v>315</v>
      </c>
      <c r="B99" s="8" t="s">
        <v>494</v>
      </c>
      <c r="C99" s="5">
        <v>3.5</v>
      </c>
      <c r="D99" s="13">
        <v>3.5</v>
      </c>
      <c r="E99" s="5">
        <v>0</v>
      </c>
      <c r="F99" s="5">
        <f t="shared" si="3"/>
        <v>0</v>
      </c>
      <c r="G99" s="5">
        <f t="shared" si="4"/>
        <v>0</v>
      </c>
      <c r="H99" s="5">
        <v>0</v>
      </c>
      <c r="I99" s="5"/>
      <c r="J99" s="33"/>
    </row>
    <row r="100" spans="1:10" ht="76.5" x14ac:dyDescent="0.2">
      <c r="A100" s="2" t="s">
        <v>126</v>
      </c>
      <c r="B100" s="8" t="s">
        <v>47</v>
      </c>
      <c r="C100" s="5">
        <v>16</v>
      </c>
      <c r="D100" s="13">
        <v>16</v>
      </c>
      <c r="E100" s="5">
        <v>10</v>
      </c>
      <c r="F100" s="5">
        <f t="shared" si="3"/>
        <v>62.5</v>
      </c>
      <c r="G100" s="5">
        <f t="shared" si="4"/>
        <v>62.5</v>
      </c>
      <c r="H100" s="5">
        <v>12.8</v>
      </c>
      <c r="I100" s="5">
        <f t="shared" si="5"/>
        <v>78.125</v>
      </c>
      <c r="J100" s="33"/>
    </row>
    <row r="101" spans="1:10" ht="51" x14ac:dyDescent="0.2">
      <c r="A101" s="2" t="s">
        <v>238</v>
      </c>
      <c r="B101" s="8" t="s">
        <v>1115</v>
      </c>
      <c r="C101" s="5">
        <v>32441.8</v>
      </c>
      <c r="D101" s="13">
        <v>32441.8</v>
      </c>
      <c r="E101" s="5">
        <v>17495.651000000002</v>
      </c>
      <c r="F101" s="5">
        <f t="shared" si="3"/>
        <v>53.929347323514733</v>
      </c>
      <c r="G101" s="5">
        <f t="shared" si="4"/>
        <v>53.929347323514733</v>
      </c>
      <c r="H101" s="5">
        <v>14644.8015</v>
      </c>
      <c r="I101" s="5">
        <f t="shared" si="5"/>
        <v>119.46663121381333</v>
      </c>
      <c r="J101" s="33"/>
    </row>
    <row r="102" spans="1:10" ht="63.75" x14ac:dyDescent="0.2">
      <c r="A102" s="2" t="s">
        <v>847</v>
      </c>
      <c r="B102" s="8" t="s">
        <v>367</v>
      </c>
      <c r="C102" s="5">
        <v>4999.8</v>
      </c>
      <c r="D102" s="13">
        <v>4999.8</v>
      </c>
      <c r="E102" s="5">
        <v>2353.4259999999999</v>
      </c>
      <c r="F102" s="5">
        <f t="shared" si="3"/>
        <v>47.07040281611264</v>
      </c>
      <c r="G102" s="5">
        <f t="shared" si="4"/>
        <v>47.07040281611264</v>
      </c>
      <c r="H102" s="5">
        <v>1748.9504999999999</v>
      </c>
      <c r="I102" s="5">
        <f t="shared" si="5"/>
        <v>134.56218457869448</v>
      </c>
      <c r="J102" s="33"/>
    </row>
    <row r="103" spans="1:10" ht="140.25" x14ac:dyDescent="0.2">
      <c r="A103" s="2" t="s">
        <v>267</v>
      </c>
      <c r="B103" s="8" t="s">
        <v>1089</v>
      </c>
      <c r="C103" s="5">
        <v>27442</v>
      </c>
      <c r="D103" s="13">
        <v>27442</v>
      </c>
      <c r="E103" s="5">
        <v>15142.225</v>
      </c>
      <c r="F103" s="5">
        <f t="shared" si="3"/>
        <v>55.179013920268204</v>
      </c>
      <c r="G103" s="5">
        <f t="shared" si="4"/>
        <v>55.179013920268204</v>
      </c>
      <c r="H103" s="5">
        <v>12895.851000000001</v>
      </c>
      <c r="I103" s="5">
        <f t="shared" si="5"/>
        <v>117.41935448850951</v>
      </c>
      <c r="J103" s="33"/>
    </row>
    <row r="104" spans="1:10" ht="102" x14ac:dyDescent="0.2">
      <c r="A104" s="2" t="s">
        <v>317</v>
      </c>
      <c r="B104" s="8" t="s">
        <v>874</v>
      </c>
      <c r="C104" s="5">
        <v>9.6</v>
      </c>
      <c r="D104" s="13">
        <v>9.6</v>
      </c>
      <c r="E104" s="5">
        <v>20.48</v>
      </c>
      <c r="F104" s="34" t="s">
        <v>1499</v>
      </c>
      <c r="G104" s="34" t="s">
        <v>1499</v>
      </c>
      <c r="H104" s="5">
        <v>12.8</v>
      </c>
      <c r="I104" s="5">
        <f t="shared" si="5"/>
        <v>160</v>
      </c>
      <c r="J104" s="33"/>
    </row>
    <row r="105" spans="1:10" ht="51" x14ac:dyDescent="0.2">
      <c r="A105" s="2" t="s">
        <v>831</v>
      </c>
      <c r="B105" s="8" t="s">
        <v>477</v>
      </c>
      <c r="C105" s="5">
        <v>0</v>
      </c>
      <c r="D105" s="13">
        <v>0</v>
      </c>
      <c r="E105" s="5">
        <v>0</v>
      </c>
      <c r="F105" s="5"/>
      <c r="G105" s="5"/>
      <c r="H105" s="5">
        <v>-1.6</v>
      </c>
      <c r="I105" s="5">
        <f t="shared" si="5"/>
        <v>0</v>
      </c>
      <c r="J105" s="33"/>
    </row>
    <row r="106" spans="1:10" ht="76.5" x14ac:dyDescent="0.2">
      <c r="A106" s="2" t="s">
        <v>1081</v>
      </c>
      <c r="B106" s="8" t="s">
        <v>448</v>
      </c>
      <c r="C106" s="5">
        <v>0</v>
      </c>
      <c r="D106" s="13">
        <v>0</v>
      </c>
      <c r="E106" s="5">
        <v>0</v>
      </c>
      <c r="F106" s="5"/>
      <c r="G106" s="5"/>
      <c r="H106" s="5">
        <v>-1.6</v>
      </c>
      <c r="I106" s="5">
        <f t="shared" si="5"/>
        <v>0</v>
      </c>
      <c r="J106" s="33"/>
    </row>
    <row r="107" spans="1:10" ht="25.5" x14ac:dyDescent="0.2">
      <c r="A107" s="2" t="s">
        <v>687</v>
      </c>
      <c r="B107" s="8" t="s">
        <v>907</v>
      </c>
      <c r="C107" s="5">
        <v>45</v>
      </c>
      <c r="D107" s="13">
        <v>45</v>
      </c>
      <c r="E107" s="5">
        <v>25</v>
      </c>
      <c r="F107" s="5">
        <f t="shared" si="3"/>
        <v>55.555555555555557</v>
      </c>
      <c r="G107" s="5">
        <f t="shared" si="4"/>
        <v>55.555555555555557</v>
      </c>
      <c r="H107" s="5">
        <v>10</v>
      </c>
      <c r="I107" s="35" t="s">
        <v>1499</v>
      </c>
      <c r="J107" s="33"/>
    </row>
    <row r="108" spans="1:10" ht="38.25" x14ac:dyDescent="0.2">
      <c r="A108" s="2" t="s">
        <v>1029</v>
      </c>
      <c r="B108" s="8" t="s">
        <v>528</v>
      </c>
      <c r="C108" s="5">
        <v>12.5</v>
      </c>
      <c r="D108" s="13">
        <v>12.5</v>
      </c>
      <c r="E108" s="5">
        <v>0</v>
      </c>
      <c r="F108" s="5">
        <f t="shared" si="3"/>
        <v>0</v>
      </c>
      <c r="G108" s="5">
        <f t="shared" si="4"/>
        <v>0</v>
      </c>
      <c r="H108" s="5">
        <v>12.5</v>
      </c>
      <c r="I108" s="5">
        <f t="shared" si="5"/>
        <v>0</v>
      </c>
      <c r="J108" s="33"/>
    </row>
    <row r="109" spans="1:10" ht="25.5" x14ac:dyDescent="0.2">
      <c r="A109" s="2" t="s">
        <v>624</v>
      </c>
      <c r="B109" s="8" t="s">
        <v>708</v>
      </c>
      <c r="C109" s="5">
        <v>6</v>
      </c>
      <c r="D109" s="13">
        <v>6</v>
      </c>
      <c r="E109" s="5">
        <v>0</v>
      </c>
      <c r="F109" s="5">
        <f t="shared" si="3"/>
        <v>0</v>
      </c>
      <c r="G109" s="5">
        <f t="shared" si="4"/>
        <v>0</v>
      </c>
      <c r="H109" s="5">
        <v>3.1</v>
      </c>
      <c r="I109" s="5">
        <f t="shared" si="5"/>
        <v>0</v>
      </c>
      <c r="J109" s="33"/>
    </row>
    <row r="110" spans="1:10" ht="63.75" x14ac:dyDescent="0.2">
      <c r="A110" s="2" t="s">
        <v>437</v>
      </c>
      <c r="B110" s="8" t="s">
        <v>472</v>
      </c>
      <c r="C110" s="5">
        <v>441</v>
      </c>
      <c r="D110" s="13">
        <v>441</v>
      </c>
      <c r="E110" s="5">
        <v>403.5</v>
      </c>
      <c r="F110" s="5">
        <f t="shared" si="3"/>
        <v>91.496598639455783</v>
      </c>
      <c r="G110" s="5">
        <f t="shared" si="4"/>
        <v>91.496598639455783</v>
      </c>
      <c r="H110" s="5">
        <v>124</v>
      </c>
      <c r="I110" s="35" t="s">
        <v>1499</v>
      </c>
      <c r="J110" s="33"/>
    </row>
    <row r="111" spans="1:10" ht="63.75" x14ac:dyDescent="0.2">
      <c r="A111" s="2" t="s">
        <v>1247</v>
      </c>
      <c r="B111" s="8" t="s">
        <v>660</v>
      </c>
      <c r="C111" s="5">
        <v>635</v>
      </c>
      <c r="D111" s="13">
        <v>635</v>
      </c>
      <c r="E111" s="5">
        <v>367.5</v>
      </c>
      <c r="F111" s="5">
        <f t="shared" si="3"/>
        <v>57.874015748031496</v>
      </c>
      <c r="G111" s="5">
        <f t="shared" si="4"/>
        <v>57.874015748031496</v>
      </c>
      <c r="H111" s="5">
        <v>620</v>
      </c>
      <c r="I111" s="5">
        <f t="shared" si="5"/>
        <v>59.274193548387103</v>
      </c>
      <c r="J111" s="33"/>
    </row>
    <row r="112" spans="1:10" ht="51" x14ac:dyDescent="0.2">
      <c r="A112" s="2" t="s">
        <v>623</v>
      </c>
      <c r="B112" s="8" t="s">
        <v>720</v>
      </c>
      <c r="C112" s="5">
        <v>1085</v>
      </c>
      <c r="D112" s="13">
        <v>1085</v>
      </c>
      <c r="E112" s="5">
        <v>0</v>
      </c>
      <c r="F112" s="5">
        <f t="shared" si="3"/>
        <v>0</v>
      </c>
      <c r="G112" s="5">
        <f t="shared" si="4"/>
        <v>0</v>
      </c>
      <c r="H112" s="5">
        <v>-5</v>
      </c>
      <c r="I112" s="5">
        <f t="shared" si="5"/>
        <v>0</v>
      </c>
      <c r="J112" s="33"/>
    </row>
    <row r="113" spans="1:10" ht="63.75" x14ac:dyDescent="0.2">
      <c r="A113" s="2" t="s">
        <v>228</v>
      </c>
      <c r="B113" s="8" t="s">
        <v>519</v>
      </c>
      <c r="C113" s="5">
        <v>532</v>
      </c>
      <c r="D113" s="13">
        <v>532</v>
      </c>
      <c r="E113" s="5">
        <v>576.26</v>
      </c>
      <c r="F113" s="5">
        <f t="shared" si="3"/>
        <v>108.31954887218045</v>
      </c>
      <c r="G113" s="5">
        <f t="shared" si="4"/>
        <v>108.31954887218045</v>
      </c>
      <c r="H113" s="5">
        <v>509.74</v>
      </c>
      <c r="I113" s="5">
        <f t="shared" si="5"/>
        <v>113.04979008906501</v>
      </c>
      <c r="J113" s="33"/>
    </row>
    <row r="114" spans="1:10" ht="25.5" x14ac:dyDescent="0.2">
      <c r="A114" s="2" t="s">
        <v>520</v>
      </c>
      <c r="B114" s="8" t="s">
        <v>263</v>
      </c>
      <c r="C114" s="5">
        <v>12</v>
      </c>
      <c r="D114" s="13">
        <v>12</v>
      </c>
      <c r="E114" s="5">
        <v>52.096319999999999</v>
      </c>
      <c r="F114" s="34" t="s">
        <v>1499</v>
      </c>
      <c r="G114" s="34" t="s">
        <v>1499</v>
      </c>
      <c r="H114" s="5">
        <v>24.940359999999998</v>
      </c>
      <c r="I114" s="35" t="s">
        <v>1499</v>
      </c>
      <c r="J114" s="33"/>
    </row>
    <row r="115" spans="1:10" ht="25.5" x14ac:dyDescent="0.2">
      <c r="A115" s="2" t="s">
        <v>1307</v>
      </c>
      <c r="B115" s="8" t="s">
        <v>1302</v>
      </c>
      <c r="C115" s="5">
        <v>0</v>
      </c>
      <c r="D115" s="13">
        <v>0</v>
      </c>
      <c r="E115" s="5">
        <v>1.03905</v>
      </c>
      <c r="F115" s="5"/>
      <c r="G115" s="5"/>
      <c r="H115" s="5">
        <v>-3.0177200000000002</v>
      </c>
      <c r="I115" s="5">
        <f t="shared" si="5"/>
        <v>-34.431623874978463</v>
      </c>
      <c r="J115" s="33"/>
    </row>
    <row r="116" spans="1:10" ht="38.25" x14ac:dyDescent="0.2">
      <c r="A116" s="2" t="s">
        <v>1418</v>
      </c>
      <c r="B116" s="8" t="s">
        <v>1339</v>
      </c>
      <c r="C116" s="5">
        <v>0</v>
      </c>
      <c r="D116" s="13">
        <v>0</v>
      </c>
      <c r="E116" s="5">
        <v>1.03905</v>
      </c>
      <c r="F116" s="5"/>
      <c r="G116" s="5"/>
      <c r="H116" s="5">
        <v>-3.0177200000000002</v>
      </c>
      <c r="I116" s="5">
        <f t="shared" si="5"/>
        <v>-34.431623874978463</v>
      </c>
      <c r="J116" s="33"/>
    </row>
    <row r="117" spans="1:10" x14ac:dyDescent="0.2">
      <c r="A117" s="2" t="s">
        <v>897</v>
      </c>
      <c r="B117" s="8" t="s">
        <v>1194</v>
      </c>
      <c r="C117" s="5">
        <v>6</v>
      </c>
      <c r="D117" s="13">
        <v>6</v>
      </c>
      <c r="E117" s="5">
        <v>21.541740000000001</v>
      </c>
      <c r="F117" s="34" t="s">
        <v>1499</v>
      </c>
      <c r="G117" s="34" t="s">
        <v>1499</v>
      </c>
      <c r="H117" s="5">
        <v>2.52068</v>
      </c>
      <c r="I117" s="35" t="s">
        <v>1499</v>
      </c>
      <c r="J117" s="33"/>
    </row>
    <row r="118" spans="1:10" x14ac:dyDescent="0.2">
      <c r="A118" s="2" t="s">
        <v>233</v>
      </c>
      <c r="B118" s="8" t="s">
        <v>966</v>
      </c>
      <c r="C118" s="5">
        <v>1</v>
      </c>
      <c r="D118" s="13">
        <v>1</v>
      </c>
      <c r="E118" s="5">
        <v>0</v>
      </c>
      <c r="F118" s="5">
        <f t="shared" si="3"/>
        <v>0</v>
      </c>
      <c r="G118" s="5">
        <f t="shared" si="4"/>
        <v>0</v>
      </c>
      <c r="H118" s="5">
        <v>2.4681299999999999</v>
      </c>
      <c r="I118" s="5">
        <f t="shared" si="5"/>
        <v>0</v>
      </c>
      <c r="J118" s="33"/>
    </row>
    <row r="119" spans="1:10" x14ac:dyDescent="0.2">
      <c r="A119" s="2" t="s">
        <v>1396</v>
      </c>
      <c r="B119" s="8" t="s">
        <v>653</v>
      </c>
      <c r="C119" s="5">
        <v>1</v>
      </c>
      <c r="D119" s="13">
        <v>1</v>
      </c>
      <c r="E119" s="5">
        <v>0</v>
      </c>
      <c r="F119" s="5">
        <f t="shared" si="3"/>
        <v>0</v>
      </c>
      <c r="G119" s="5">
        <f t="shared" si="4"/>
        <v>0</v>
      </c>
      <c r="H119" s="5">
        <v>2.4681299999999999</v>
      </c>
      <c r="I119" s="5">
        <f t="shared" si="5"/>
        <v>0</v>
      </c>
      <c r="J119" s="33"/>
    </row>
    <row r="120" spans="1:10" x14ac:dyDescent="0.2">
      <c r="A120" s="2" t="s">
        <v>1027</v>
      </c>
      <c r="B120" s="8" t="s">
        <v>1152</v>
      </c>
      <c r="C120" s="5">
        <v>5</v>
      </c>
      <c r="D120" s="13">
        <v>5</v>
      </c>
      <c r="E120" s="5">
        <v>21.541740000000001</v>
      </c>
      <c r="F120" s="34" t="s">
        <v>1499</v>
      </c>
      <c r="G120" s="34" t="s">
        <v>1499</v>
      </c>
      <c r="H120" s="5">
        <v>5.2549999999999999E-2</v>
      </c>
      <c r="I120" s="35" t="s">
        <v>1499</v>
      </c>
      <c r="J120" s="33"/>
    </row>
    <row r="121" spans="1:10" ht="63.75" x14ac:dyDescent="0.2">
      <c r="A121" s="2" t="s">
        <v>68</v>
      </c>
      <c r="B121" s="8" t="s">
        <v>575</v>
      </c>
      <c r="C121" s="5">
        <v>5</v>
      </c>
      <c r="D121" s="13">
        <v>5</v>
      </c>
      <c r="E121" s="5">
        <v>21.541740000000001</v>
      </c>
      <c r="F121" s="34" t="s">
        <v>1499</v>
      </c>
      <c r="G121" s="34" t="s">
        <v>1499</v>
      </c>
      <c r="H121" s="5">
        <v>5.2549999999999999E-2</v>
      </c>
      <c r="I121" s="35" t="s">
        <v>1499</v>
      </c>
      <c r="J121" s="33"/>
    </row>
    <row r="122" spans="1:10" x14ac:dyDescent="0.2">
      <c r="A122" s="2" t="s">
        <v>1318</v>
      </c>
      <c r="B122" s="8" t="s">
        <v>715</v>
      </c>
      <c r="C122" s="5">
        <v>0</v>
      </c>
      <c r="D122" s="13">
        <v>0</v>
      </c>
      <c r="E122" s="5">
        <v>0</v>
      </c>
      <c r="F122" s="5"/>
      <c r="G122" s="5"/>
      <c r="H122" s="5">
        <v>26.244789999999998</v>
      </c>
      <c r="I122" s="5">
        <f t="shared" si="5"/>
        <v>0</v>
      </c>
      <c r="J122" s="33"/>
    </row>
    <row r="123" spans="1:10" x14ac:dyDescent="0.2">
      <c r="A123" s="2" t="s">
        <v>1406</v>
      </c>
      <c r="B123" s="8" t="s">
        <v>1196</v>
      </c>
      <c r="C123" s="5">
        <v>0</v>
      </c>
      <c r="D123" s="13">
        <v>0</v>
      </c>
      <c r="E123" s="5">
        <v>0</v>
      </c>
      <c r="F123" s="5"/>
      <c r="G123" s="5"/>
      <c r="H123" s="5">
        <v>14.613720000000001</v>
      </c>
      <c r="I123" s="5">
        <f t="shared" si="5"/>
        <v>0</v>
      </c>
      <c r="J123" s="33"/>
    </row>
    <row r="124" spans="1:10" x14ac:dyDescent="0.2">
      <c r="A124" s="2" t="s">
        <v>101</v>
      </c>
      <c r="B124" s="8" t="s">
        <v>534</v>
      </c>
      <c r="C124" s="5">
        <v>0</v>
      </c>
      <c r="D124" s="13">
        <v>0</v>
      </c>
      <c r="E124" s="5">
        <v>0</v>
      </c>
      <c r="F124" s="5"/>
      <c r="G124" s="5"/>
      <c r="H124" s="5">
        <v>11.63105</v>
      </c>
      <c r="I124" s="5">
        <f t="shared" si="5"/>
        <v>0</v>
      </c>
      <c r="J124" s="33"/>
    </row>
    <row r="125" spans="1:10" ht="25.5" x14ac:dyDescent="0.2">
      <c r="A125" s="2" t="s">
        <v>526</v>
      </c>
      <c r="B125" s="8" t="s">
        <v>14</v>
      </c>
      <c r="C125" s="5">
        <v>6</v>
      </c>
      <c r="D125" s="13">
        <v>6</v>
      </c>
      <c r="E125" s="5">
        <v>29.515529999999998</v>
      </c>
      <c r="F125" s="34" t="s">
        <v>1499</v>
      </c>
      <c r="G125" s="34" t="s">
        <v>1499</v>
      </c>
      <c r="H125" s="5">
        <v>23.66461</v>
      </c>
      <c r="I125" s="5">
        <f t="shared" si="5"/>
        <v>124.72434576356845</v>
      </c>
      <c r="J125" s="33"/>
    </row>
    <row r="126" spans="1:10" x14ac:dyDescent="0.2">
      <c r="A126" s="2" t="s">
        <v>418</v>
      </c>
      <c r="B126" s="8" t="s">
        <v>1090</v>
      </c>
      <c r="C126" s="5">
        <v>3</v>
      </c>
      <c r="D126" s="13">
        <v>3</v>
      </c>
      <c r="E126" s="5">
        <v>29.515529999999998</v>
      </c>
      <c r="F126" s="34" t="s">
        <v>1499</v>
      </c>
      <c r="G126" s="34" t="s">
        <v>1499</v>
      </c>
      <c r="H126" s="5">
        <v>0.12970999999999999</v>
      </c>
      <c r="I126" s="35" t="s">
        <v>1499</v>
      </c>
      <c r="J126" s="33"/>
    </row>
    <row r="127" spans="1:10" ht="25.5" x14ac:dyDescent="0.2">
      <c r="A127" s="2" t="s">
        <v>1100</v>
      </c>
      <c r="B127" s="8" t="s">
        <v>673</v>
      </c>
      <c r="C127" s="5">
        <v>3</v>
      </c>
      <c r="D127" s="13">
        <v>3</v>
      </c>
      <c r="E127" s="5">
        <v>0</v>
      </c>
      <c r="F127" s="5">
        <f t="shared" si="3"/>
        <v>0</v>
      </c>
      <c r="G127" s="5">
        <f t="shared" si="4"/>
        <v>0</v>
      </c>
      <c r="H127" s="5">
        <v>23.5349</v>
      </c>
      <c r="I127" s="5">
        <f t="shared" si="5"/>
        <v>0</v>
      </c>
      <c r="J127" s="33"/>
    </row>
    <row r="128" spans="1:10" ht="25.5" x14ac:dyDescent="0.2">
      <c r="A128" s="2" t="s">
        <v>602</v>
      </c>
      <c r="B128" s="8" t="s">
        <v>556</v>
      </c>
      <c r="C128" s="5">
        <v>0</v>
      </c>
      <c r="D128" s="13">
        <v>0</v>
      </c>
      <c r="E128" s="5">
        <v>0</v>
      </c>
      <c r="F128" s="5"/>
      <c r="G128" s="5"/>
      <c r="H128" s="5">
        <v>-24.472000000000001</v>
      </c>
      <c r="I128" s="5">
        <f t="shared" si="5"/>
        <v>0</v>
      </c>
      <c r="J128" s="33"/>
    </row>
    <row r="129" spans="1:10" ht="25.5" x14ac:dyDescent="0.2">
      <c r="A129" s="2" t="s">
        <v>602</v>
      </c>
      <c r="B129" s="8" t="s">
        <v>734</v>
      </c>
      <c r="C129" s="5">
        <v>0</v>
      </c>
      <c r="D129" s="13">
        <v>0</v>
      </c>
      <c r="E129" s="5">
        <v>0</v>
      </c>
      <c r="F129" s="5"/>
      <c r="G129" s="5"/>
      <c r="H129" s="5">
        <v>-24.472000000000001</v>
      </c>
      <c r="I129" s="5">
        <f t="shared" si="5"/>
        <v>0</v>
      </c>
      <c r="J129" s="33"/>
    </row>
    <row r="130" spans="1:10" ht="25.5" x14ac:dyDescent="0.2">
      <c r="A130" s="2" t="s">
        <v>724</v>
      </c>
      <c r="B130" s="8" t="s">
        <v>198</v>
      </c>
      <c r="C130" s="5">
        <v>4473953.9000000004</v>
      </c>
      <c r="D130" s="13">
        <v>4473953.9000000004</v>
      </c>
      <c r="E130" s="5">
        <v>2658355.93212</v>
      </c>
      <c r="F130" s="5">
        <f t="shared" si="3"/>
        <v>59.418491820400746</v>
      </c>
      <c r="G130" s="5">
        <f t="shared" si="4"/>
        <v>59.418491820400746</v>
      </c>
      <c r="H130" s="5">
        <v>1265937.79932</v>
      </c>
      <c r="I130" s="35" t="s">
        <v>1499</v>
      </c>
      <c r="J130" s="33"/>
    </row>
    <row r="131" spans="1:10" ht="51" x14ac:dyDescent="0.2">
      <c r="A131" s="2" t="s">
        <v>368</v>
      </c>
      <c r="B131" s="8" t="s">
        <v>75</v>
      </c>
      <c r="C131" s="5">
        <v>5483.4</v>
      </c>
      <c r="D131" s="13">
        <v>5483.4</v>
      </c>
      <c r="E131" s="5">
        <v>1856.1110699999999</v>
      </c>
      <c r="F131" s="5">
        <f t="shared" si="3"/>
        <v>33.849638363059412</v>
      </c>
      <c r="G131" s="5">
        <f t="shared" si="4"/>
        <v>33.849638363059412</v>
      </c>
      <c r="H131" s="5">
        <v>793.03414999999995</v>
      </c>
      <c r="I131" s="35" t="s">
        <v>1499</v>
      </c>
      <c r="J131" s="33"/>
    </row>
    <row r="132" spans="1:10" ht="51" x14ac:dyDescent="0.2">
      <c r="A132" s="2" t="s">
        <v>596</v>
      </c>
      <c r="B132" s="8" t="s">
        <v>167</v>
      </c>
      <c r="C132" s="5">
        <v>5483.4</v>
      </c>
      <c r="D132" s="13">
        <v>5483.4</v>
      </c>
      <c r="E132" s="5">
        <v>1856.1110699999999</v>
      </c>
      <c r="F132" s="5">
        <f t="shared" si="3"/>
        <v>33.849638363059412</v>
      </c>
      <c r="G132" s="5">
        <f t="shared" si="4"/>
        <v>33.849638363059412</v>
      </c>
      <c r="H132" s="5">
        <v>793.03414999999995</v>
      </c>
      <c r="I132" s="35" t="s">
        <v>1499</v>
      </c>
      <c r="J132" s="33"/>
    </row>
    <row r="133" spans="1:10" x14ac:dyDescent="0.2">
      <c r="A133" s="2" t="s">
        <v>1424</v>
      </c>
      <c r="B133" s="8" t="s">
        <v>1071</v>
      </c>
      <c r="C133" s="5">
        <v>4405795</v>
      </c>
      <c r="D133" s="13">
        <v>4405795</v>
      </c>
      <c r="E133" s="5">
        <v>2609345.4681099998</v>
      </c>
      <c r="F133" s="5">
        <f t="shared" si="3"/>
        <v>59.225303676408004</v>
      </c>
      <c r="G133" s="5">
        <f t="shared" si="4"/>
        <v>59.225303676408004</v>
      </c>
      <c r="H133" s="5">
        <v>1210757.3507999999</v>
      </c>
      <c r="I133" s="35" t="s">
        <v>1499</v>
      </c>
      <c r="J133" s="33"/>
    </row>
    <row r="134" spans="1:10" ht="38.25" x14ac:dyDescent="0.2">
      <c r="A134" s="2" t="s">
        <v>26</v>
      </c>
      <c r="B134" s="8" t="s">
        <v>672</v>
      </c>
      <c r="C134" s="5">
        <v>4405795</v>
      </c>
      <c r="D134" s="13">
        <v>4405795</v>
      </c>
      <c r="E134" s="5">
        <v>2609345.4681099998</v>
      </c>
      <c r="F134" s="5">
        <f t="shared" si="3"/>
        <v>59.225303676408004</v>
      </c>
      <c r="G134" s="5">
        <f t="shared" si="4"/>
        <v>59.225303676408004</v>
      </c>
      <c r="H134" s="5">
        <v>1210757.3507999999</v>
      </c>
      <c r="I134" s="35" t="s">
        <v>1499</v>
      </c>
      <c r="J134" s="33"/>
    </row>
    <row r="135" spans="1:10" ht="38.25" x14ac:dyDescent="0.2">
      <c r="A135" s="2" t="s">
        <v>487</v>
      </c>
      <c r="B135" s="8" t="s">
        <v>57</v>
      </c>
      <c r="C135" s="5">
        <v>4405795</v>
      </c>
      <c r="D135" s="13">
        <v>4405795</v>
      </c>
      <c r="E135" s="5">
        <v>2609345.4681099998</v>
      </c>
      <c r="F135" s="5">
        <f t="shared" ref="F135:F198" si="6">E135/C135*100</f>
        <v>59.225303676408004</v>
      </c>
      <c r="G135" s="5">
        <f t="shared" ref="G135:G197" si="7">E135/D135*100</f>
        <v>59.225303676408004</v>
      </c>
      <c r="H135" s="5">
        <v>1210757.3507999999</v>
      </c>
      <c r="I135" s="35" t="s">
        <v>1499</v>
      </c>
      <c r="J135" s="33"/>
    </row>
    <row r="136" spans="1:10" ht="25.5" x14ac:dyDescent="0.2">
      <c r="A136" s="2" t="s">
        <v>1316</v>
      </c>
      <c r="B136" s="8" t="s">
        <v>1438</v>
      </c>
      <c r="C136" s="5">
        <v>2195.1999999999998</v>
      </c>
      <c r="D136" s="13">
        <v>2195.1999999999998</v>
      </c>
      <c r="E136" s="5">
        <v>935.73362999999995</v>
      </c>
      <c r="F136" s="5">
        <f t="shared" si="6"/>
        <v>42.626349763119535</v>
      </c>
      <c r="G136" s="5">
        <f t="shared" si="7"/>
        <v>42.626349763119535</v>
      </c>
      <c r="H136" s="5">
        <v>449.06137999999999</v>
      </c>
      <c r="I136" s="35" t="s">
        <v>1499</v>
      </c>
      <c r="J136" s="33"/>
    </row>
    <row r="137" spans="1:10" ht="25.5" x14ac:dyDescent="0.2">
      <c r="A137" s="2" t="s">
        <v>303</v>
      </c>
      <c r="B137" s="8" t="s">
        <v>24</v>
      </c>
      <c r="C137" s="5">
        <v>2195.1999999999998</v>
      </c>
      <c r="D137" s="13">
        <v>2195.1999999999998</v>
      </c>
      <c r="E137" s="5">
        <v>935.73362999999995</v>
      </c>
      <c r="F137" s="5">
        <f t="shared" si="6"/>
        <v>42.626349763119535</v>
      </c>
      <c r="G137" s="5">
        <f t="shared" si="7"/>
        <v>42.626349763119535</v>
      </c>
      <c r="H137" s="5">
        <v>449.06137999999999</v>
      </c>
      <c r="I137" s="35" t="s">
        <v>1499</v>
      </c>
      <c r="J137" s="33"/>
    </row>
    <row r="138" spans="1:10" ht="63.75" x14ac:dyDescent="0.2">
      <c r="A138" s="2" t="s">
        <v>1429</v>
      </c>
      <c r="B138" s="8" t="s">
        <v>1330</v>
      </c>
      <c r="C138" s="5">
        <v>56064.7</v>
      </c>
      <c r="D138" s="13">
        <v>56064.7</v>
      </c>
      <c r="E138" s="5">
        <v>34997.597479999997</v>
      </c>
      <c r="F138" s="5">
        <f t="shared" si="6"/>
        <v>62.423588247150164</v>
      </c>
      <c r="G138" s="5">
        <f t="shared" si="7"/>
        <v>62.423588247150164</v>
      </c>
      <c r="H138" s="5">
        <v>38139.861689999998</v>
      </c>
      <c r="I138" s="5">
        <f t="shared" ref="I135:I197" si="8">E138/H138*100</f>
        <v>91.761207118315582</v>
      </c>
      <c r="J138" s="33"/>
    </row>
    <row r="139" spans="1:10" ht="63.75" x14ac:dyDescent="0.2">
      <c r="A139" s="2" t="s">
        <v>349</v>
      </c>
      <c r="B139" s="8" t="s">
        <v>1109</v>
      </c>
      <c r="C139" s="5">
        <v>41292</v>
      </c>
      <c r="D139" s="13">
        <v>41292</v>
      </c>
      <c r="E139" s="5">
        <v>24840.453679999999</v>
      </c>
      <c r="F139" s="5">
        <f t="shared" si="6"/>
        <v>60.158029836287895</v>
      </c>
      <c r="G139" s="5">
        <f t="shared" si="7"/>
        <v>60.158029836287895</v>
      </c>
      <c r="H139" s="5">
        <v>24490.184010000001</v>
      </c>
      <c r="I139" s="5">
        <f t="shared" si="8"/>
        <v>101.43024515396444</v>
      </c>
      <c r="J139" s="33"/>
    </row>
    <row r="140" spans="1:10" ht="63.75" x14ac:dyDescent="0.2">
      <c r="A140" s="2" t="s">
        <v>552</v>
      </c>
      <c r="B140" s="8" t="s">
        <v>1364</v>
      </c>
      <c r="C140" s="5">
        <v>41292</v>
      </c>
      <c r="D140" s="13">
        <v>41292</v>
      </c>
      <c r="E140" s="5">
        <v>24840.453679999999</v>
      </c>
      <c r="F140" s="5">
        <f t="shared" si="6"/>
        <v>60.158029836287895</v>
      </c>
      <c r="G140" s="5">
        <f t="shared" si="7"/>
        <v>60.158029836287895</v>
      </c>
      <c r="H140" s="5">
        <v>24490.184010000001</v>
      </c>
      <c r="I140" s="5">
        <f t="shared" si="8"/>
        <v>101.43024515396444</v>
      </c>
      <c r="J140" s="33"/>
    </row>
    <row r="141" spans="1:10" ht="63.75" x14ac:dyDescent="0.2">
      <c r="A141" s="2" t="s">
        <v>554</v>
      </c>
      <c r="B141" s="8" t="s">
        <v>694</v>
      </c>
      <c r="C141" s="5">
        <v>4513.6000000000004</v>
      </c>
      <c r="D141" s="13">
        <v>4513.6000000000004</v>
      </c>
      <c r="E141" s="5">
        <v>2751.7695100000001</v>
      </c>
      <c r="F141" s="5">
        <f t="shared" si="6"/>
        <v>60.966180210918111</v>
      </c>
      <c r="G141" s="5">
        <f t="shared" si="7"/>
        <v>60.966180210918111</v>
      </c>
      <c r="H141" s="5">
        <v>2577.2823100000001</v>
      </c>
      <c r="I141" s="5">
        <f t="shared" si="8"/>
        <v>106.77020128229569</v>
      </c>
      <c r="J141" s="33"/>
    </row>
    <row r="142" spans="1:10" ht="63.75" x14ac:dyDescent="0.2">
      <c r="A142" s="2" t="s">
        <v>5</v>
      </c>
      <c r="B142" s="8" t="s">
        <v>83</v>
      </c>
      <c r="C142" s="5">
        <v>4513.6000000000004</v>
      </c>
      <c r="D142" s="13">
        <v>4513.6000000000004</v>
      </c>
      <c r="E142" s="5">
        <v>2751.7695100000001</v>
      </c>
      <c r="F142" s="5">
        <f t="shared" si="6"/>
        <v>60.966180210918111</v>
      </c>
      <c r="G142" s="5">
        <f t="shared" si="7"/>
        <v>60.966180210918111</v>
      </c>
      <c r="H142" s="5">
        <v>2577.2823100000001</v>
      </c>
      <c r="I142" s="5">
        <f t="shared" si="8"/>
        <v>106.77020128229569</v>
      </c>
      <c r="J142" s="33"/>
    </row>
    <row r="143" spans="1:10" ht="38.25" x14ac:dyDescent="0.2">
      <c r="A143" s="2" t="s">
        <v>731</v>
      </c>
      <c r="B143" s="8" t="s">
        <v>235</v>
      </c>
      <c r="C143" s="5">
        <v>10112.5</v>
      </c>
      <c r="D143" s="13">
        <v>10112.5</v>
      </c>
      <c r="E143" s="5">
        <v>7003.2186499999998</v>
      </c>
      <c r="F143" s="5">
        <f t="shared" si="6"/>
        <v>69.253089245982693</v>
      </c>
      <c r="G143" s="5">
        <f t="shared" si="7"/>
        <v>69.253089245982693</v>
      </c>
      <c r="H143" s="5">
        <v>11068.62556</v>
      </c>
      <c r="I143" s="5">
        <f t="shared" si="8"/>
        <v>63.270896752604564</v>
      </c>
      <c r="J143" s="33"/>
    </row>
    <row r="144" spans="1:10" ht="25.5" x14ac:dyDescent="0.2">
      <c r="A144" s="2" t="s">
        <v>615</v>
      </c>
      <c r="B144" s="8" t="s">
        <v>508</v>
      </c>
      <c r="C144" s="5">
        <v>10112.5</v>
      </c>
      <c r="D144" s="13">
        <v>10112.5</v>
      </c>
      <c r="E144" s="5">
        <v>7003.2186499999998</v>
      </c>
      <c r="F144" s="5">
        <f t="shared" si="6"/>
        <v>69.253089245982693</v>
      </c>
      <c r="G144" s="5">
        <f t="shared" si="7"/>
        <v>69.253089245982693</v>
      </c>
      <c r="H144" s="5">
        <v>11068.62556</v>
      </c>
      <c r="I144" s="5">
        <f t="shared" si="8"/>
        <v>63.270896752604564</v>
      </c>
      <c r="J144" s="33"/>
    </row>
    <row r="145" spans="1:10" ht="89.25" x14ac:dyDescent="0.2">
      <c r="A145" s="2" t="s">
        <v>566</v>
      </c>
      <c r="B145" s="8" t="s">
        <v>973</v>
      </c>
      <c r="C145" s="5">
        <v>146.6</v>
      </c>
      <c r="D145" s="13">
        <v>146.6</v>
      </c>
      <c r="E145" s="5">
        <v>402.15564000000001</v>
      </c>
      <c r="F145" s="34" t="s">
        <v>1499</v>
      </c>
      <c r="G145" s="34" t="s">
        <v>1499</v>
      </c>
      <c r="H145" s="5">
        <v>3.7698100000000001</v>
      </c>
      <c r="I145" s="35" t="s">
        <v>1499</v>
      </c>
      <c r="J145" s="33"/>
    </row>
    <row r="146" spans="1:10" ht="38.25" x14ac:dyDescent="0.2">
      <c r="A146" s="2" t="s">
        <v>205</v>
      </c>
      <c r="B146" s="8" t="s">
        <v>491</v>
      </c>
      <c r="C146" s="5">
        <v>7.9</v>
      </c>
      <c r="D146" s="13">
        <v>7.9</v>
      </c>
      <c r="E146" s="5">
        <v>284.87367</v>
      </c>
      <c r="F146" s="34" t="s">
        <v>1499</v>
      </c>
      <c r="G146" s="34" t="s">
        <v>1499</v>
      </c>
      <c r="H146" s="5">
        <v>210.32662999999999</v>
      </c>
      <c r="I146" s="5">
        <f t="shared" si="8"/>
        <v>135.44346238990278</v>
      </c>
      <c r="J146" s="33"/>
    </row>
    <row r="147" spans="1:10" ht="38.25" x14ac:dyDescent="0.2">
      <c r="A147" s="2" t="s">
        <v>834</v>
      </c>
      <c r="B147" s="8" t="s">
        <v>1114</v>
      </c>
      <c r="C147" s="5">
        <v>7.9</v>
      </c>
      <c r="D147" s="13">
        <v>7.9</v>
      </c>
      <c r="E147" s="5">
        <v>284.87367</v>
      </c>
      <c r="F147" s="34" t="s">
        <v>1499</v>
      </c>
      <c r="G147" s="34" t="s">
        <v>1499</v>
      </c>
      <c r="H147" s="5">
        <v>210.32662999999999</v>
      </c>
      <c r="I147" s="5">
        <f t="shared" si="8"/>
        <v>135.44346238990278</v>
      </c>
      <c r="J147" s="33"/>
    </row>
    <row r="148" spans="1:10" ht="76.5" x14ac:dyDescent="0.2">
      <c r="A148" s="2" t="s">
        <v>548</v>
      </c>
      <c r="B148" s="8" t="s">
        <v>536</v>
      </c>
      <c r="C148" s="5">
        <v>7.9</v>
      </c>
      <c r="D148" s="13">
        <v>7.9</v>
      </c>
      <c r="E148" s="5">
        <v>284.87367</v>
      </c>
      <c r="F148" s="34" t="s">
        <v>1499</v>
      </c>
      <c r="G148" s="34" t="s">
        <v>1499</v>
      </c>
      <c r="H148" s="5">
        <v>210.32662999999999</v>
      </c>
      <c r="I148" s="5">
        <f t="shared" si="8"/>
        <v>135.44346238990278</v>
      </c>
      <c r="J148" s="33"/>
    </row>
    <row r="149" spans="1:10" ht="51" x14ac:dyDescent="0.2">
      <c r="A149" s="2" t="s">
        <v>643</v>
      </c>
      <c r="B149" s="8" t="s">
        <v>64</v>
      </c>
      <c r="C149" s="5">
        <v>0</v>
      </c>
      <c r="D149" s="13">
        <v>0</v>
      </c>
      <c r="E149" s="5">
        <v>0.77600000000000002</v>
      </c>
      <c r="F149" s="5"/>
      <c r="G149" s="5"/>
      <c r="H149" s="5">
        <v>0</v>
      </c>
      <c r="I149" s="5"/>
      <c r="J149" s="33"/>
    </row>
    <row r="150" spans="1:10" ht="51" x14ac:dyDescent="0.2">
      <c r="A150" s="2" t="s">
        <v>60</v>
      </c>
      <c r="B150" s="8" t="s">
        <v>1313</v>
      </c>
      <c r="C150" s="5">
        <v>0</v>
      </c>
      <c r="D150" s="13">
        <v>0</v>
      </c>
      <c r="E150" s="5">
        <v>0.77600000000000002</v>
      </c>
      <c r="F150" s="5"/>
      <c r="G150" s="5"/>
      <c r="H150" s="5">
        <v>0</v>
      </c>
      <c r="I150" s="5"/>
      <c r="J150" s="33"/>
    </row>
    <row r="151" spans="1:10" ht="102" x14ac:dyDescent="0.2">
      <c r="A151" s="2" t="s">
        <v>1000</v>
      </c>
      <c r="B151" s="8" t="s">
        <v>764</v>
      </c>
      <c r="C151" s="5">
        <v>0</v>
      </c>
      <c r="D151" s="13">
        <v>0</v>
      </c>
      <c r="E151" s="5">
        <v>0.77600000000000002</v>
      </c>
      <c r="F151" s="5"/>
      <c r="G151" s="5"/>
      <c r="H151" s="5">
        <v>0</v>
      </c>
      <c r="I151" s="5"/>
      <c r="J151" s="33"/>
    </row>
    <row r="152" spans="1:10" ht="25.5" x14ac:dyDescent="0.2">
      <c r="A152" s="2" t="s">
        <v>1062</v>
      </c>
      <c r="B152" s="8" t="s">
        <v>1217</v>
      </c>
      <c r="C152" s="5">
        <v>3964.3</v>
      </c>
      <c r="D152" s="13">
        <v>3964.3</v>
      </c>
      <c r="E152" s="5">
        <v>10721.59727</v>
      </c>
      <c r="F152" s="34" t="s">
        <v>1499</v>
      </c>
      <c r="G152" s="34" t="s">
        <v>1499</v>
      </c>
      <c r="H152" s="5">
        <v>15361.457</v>
      </c>
      <c r="I152" s="5">
        <f t="shared" si="8"/>
        <v>69.795444989365265</v>
      </c>
      <c r="J152" s="33"/>
    </row>
    <row r="153" spans="1:10" ht="38.25" x14ac:dyDescent="0.2">
      <c r="A153" s="2" t="s">
        <v>250</v>
      </c>
      <c r="B153" s="8" t="s">
        <v>1405</v>
      </c>
      <c r="C153" s="5">
        <v>3964.3</v>
      </c>
      <c r="D153" s="13">
        <v>3964.3</v>
      </c>
      <c r="E153" s="5">
        <v>10721.59727</v>
      </c>
      <c r="F153" s="34" t="s">
        <v>1499</v>
      </c>
      <c r="G153" s="34" t="s">
        <v>1499</v>
      </c>
      <c r="H153" s="5">
        <v>15361.457</v>
      </c>
      <c r="I153" s="5">
        <f t="shared" si="8"/>
        <v>69.795444989365265</v>
      </c>
      <c r="J153" s="33"/>
    </row>
    <row r="154" spans="1:10" ht="38.25" x14ac:dyDescent="0.2">
      <c r="A154" s="2" t="s">
        <v>1026</v>
      </c>
      <c r="B154" s="8" t="s">
        <v>213</v>
      </c>
      <c r="C154" s="5">
        <v>3964.3</v>
      </c>
      <c r="D154" s="13">
        <v>3964.3</v>
      </c>
      <c r="E154" s="5">
        <v>10721.59727</v>
      </c>
      <c r="F154" s="34" t="s">
        <v>1499</v>
      </c>
      <c r="G154" s="34" t="s">
        <v>1499</v>
      </c>
      <c r="H154" s="5">
        <v>15361.457</v>
      </c>
      <c r="I154" s="5">
        <f t="shared" si="8"/>
        <v>69.795444989365265</v>
      </c>
      <c r="J154" s="33"/>
    </row>
    <row r="155" spans="1:10" ht="63.75" x14ac:dyDescent="0.2">
      <c r="A155" s="2" t="s">
        <v>987</v>
      </c>
      <c r="B155" s="8" t="s">
        <v>1111</v>
      </c>
      <c r="C155" s="5">
        <v>443.4</v>
      </c>
      <c r="D155" s="13">
        <v>443.4</v>
      </c>
      <c r="E155" s="5">
        <v>213.77489</v>
      </c>
      <c r="F155" s="5">
        <f t="shared" si="6"/>
        <v>48.212649977447001</v>
      </c>
      <c r="G155" s="5">
        <f t="shared" si="7"/>
        <v>48.212649977447001</v>
      </c>
      <c r="H155" s="5">
        <v>226.70767000000001</v>
      </c>
      <c r="I155" s="5">
        <f t="shared" si="8"/>
        <v>94.295393711205264</v>
      </c>
      <c r="J155" s="33"/>
    </row>
    <row r="156" spans="1:10" ht="63.75" x14ac:dyDescent="0.2">
      <c r="A156" s="2" t="s">
        <v>885</v>
      </c>
      <c r="B156" s="8" t="s">
        <v>661</v>
      </c>
      <c r="C156" s="5">
        <v>443.4</v>
      </c>
      <c r="D156" s="13">
        <v>443.4</v>
      </c>
      <c r="E156" s="5">
        <v>213.77489</v>
      </c>
      <c r="F156" s="5">
        <f t="shared" si="6"/>
        <v>48.212649977447001</v>
      </c>
      <c r="G156" s="5">
        <f t="shared" si="7"/>
        <v>48.212649977447001</v>
      </c>
      <c r="H156" s="5">
        <v>226.70767000000001</v>
      </c>
      <c r="I156" s="5">
        <f t="shared" si="8"/>
        <v>94.295393711205264</v>
      </c>
      <c r="J156" s="33"/>
    </row>
    <row r="157" spans="1:10" ht="76.5" x14ac:dyDescent="0.2">
      <c r="A157" s="2" t="s">
        <v>94</v>
      </c>
      <c r="B157" s="8" t="s">
        <v>916</v>
      </c>
      <c r="C157" s="5">
        <v>443.4</v>
      </c>
      <c r="D157" s="13">
        <v>443.4</v>
      </c>
      <c r="E157" s="5">
        <v>213.77489</v>
      </c>
      <c r="F157" s="5">
        <f t="shared" si="6"/>
        <v>48.212649977447001</v>
      </c>
      <c r="G157" s="5">
        <f t="shared" si="7"/>
        <v>48.212649977447001</v>
      </c>
      <c r="H157" s="5">
        <v>226.70767000000001</v>
      </c>
      <c r="I157" s="5">
        <f t="shared" si="8"/>
        <v>94.295393711205264</v>
      </c>
      <c r="J157" s="33"/>
    </row>
    <row r="158" spans="1:10" x14ac:dyDescent="0.2">
      <c r="A158" s="2" t="s">
        <v>666</v>
      </c>
      <c r="B158" s="8" t="s">
        <v>254</v>
      </c>
      <c r="C158" s="5">
        <v>738522.9</v>
      </c>
      <c r="D158" s="13">
        <v>738522.9</v>
      </c>
      <c r="E158" s="5">
        <v>450161.42989000003</v>
      </c>
      <c r="F158" s="5">
        <f t="shared" si="6"/>
        <v>60.95429537662271</v>
      </c>
      <c r="G158" s="5">
        <f t="shared" si="7"/>
        <v>60.95429537662271</v>
      </c>
      <c r="H158" s="5">
        <v>396246.43799000001</v>
      </c>
      <c r="I158" s="5">
        <f t="shared" si="8"/>
        <v>113.60642941637262</v>
      </c>
      <c r="J158" s="33"/>
    </row>
    <row r="159" spans="1:10" x14ac:dyDescent="0.2">
      <c r="A159" s="2" t="s">
        <v>178</v>
      </c>
      <c r="B159" s="8" t="s">
        <v>1458</v>
      </c>
      <c r="C159" s="5">
        <v>27584.1</v>
      </c>
      <c r="D159" s="13">
        <v>27584.1</v>
      </c>
      <c r="E159" s="5">
        <v>27302.406910000002</v>
      </c>
      <c r="F159" s="5">
        <f t="shared" si="6"/>
        <v>98.978784553420269</v>
      </c>
      <c r="G159" s="5">
        <f t="shared" si="7"/>
        <v>98.978784553420269</v>
      </c>
      <c r="H159" s="5">
        <v>18607.467700000001</v>
      </c>
      <c r="I159" s="5">
        <f t="shared" si="8"/>
        <v>146.72822412046966</v>
      </c>
      <c r="J159" s="33"/>
    </row>
    <row r="160" spans="1:10" ht="25.5" x14ac:dyDescent="0.2">
      <c r="A160" s="2" t="s">
        <v>960</v>
      </c>
      <c r="B160" s="8" t="s">
        <v>1046</v>
      </c>
      <c r="C160" s="5">
        <v>4656.5</v>
      </c>
      <c r="D160" s="13">
        <v>4656.5</v>
      </c>
      <c r="E160" s="5">
        <v>3132.24188</v>
      </c>
      <c r="F160" s="5">
        <f t="shared" si="6"/>
        <v>67.266012670460654</v>
      </c>
      <c r="G160" s="5">
        <f t="shared" si="7"/>
        <v>67.266012670460654</v>
      </c>
      <c r="H160" s="5">
        <v>3465.7435300000002</v>
      </c>
      <c r="I160" s="5">
        <f t="shared" si="8"/>
        <v>90.377197645666513</v>
      </c>
      <c r="J160" s="33"/>
    </row>
    <row r="161" spans="1:10" x14ac:dyDescent="0.2">
      <c r="A161" s="2" t="s">
        <v>431</v>
      </c>
      <c r="B161" s="8" t="s">
        <v>823</v>
      </c>
      <c r="C161" s="5">
        <v>6109.6</v>
      </c>
      <c r="D161" s="13">
        <v>6109.6</v>
      </c>
      <c r="E161" s="5">
        <v>6214.9215899999999</v>
      </c>
      <c r="F161" s="5">
        <f t="shared" si="6"/>
        <v>101.72387046615164</v>
      </c>
      <c r="G161" s="5">
        <f t="shared" si="7"/>
        <v>101.72387046615164</v>
      </c>
      <c r="H161" s="5">
        <v>3737.22912</v>
      </c>
      <c r="I161" s="5">
        <f t="shared" si="8"/>
        <v>166.297580117325</v>
      </c>
      <c r="J161" s="33"/>
    </row>
    <row r="162" spans="1:10" x14ac:dyDescent="0.2">
      <c r="A162" s="2" t="s">
        <v>583</v>
      </c>
      <c r="B162" s="8" t="s">
        <v>404</v>
      </c>
      <c r="C162" s="5">
        <v>16818</v>
      </c>
      <c r="D162" s="13">
        <v>16818</v>
      </c>
      <c r="E162" s="5">
        <v>17949.40264</v>
      </c>
      <c r="F162" s="5">
        <f t="shared" si="6"/>
        <v>106.72733166845047</v>
      </c>
      <c r="G162" s="5">
        <f t="shared" si="7"/>
        <v>106.72733166845047</v>
      </c>
      <c r="H162" s="5">
        <v>11361.889080000001</v>
      </c>
      <c r="I162" s="5">
        <f t="shared" si="8"/>
        <v>157.97903423996459</v>
      </c>
      <c r="J162" s="33"/>
    </row>
    <row r="163" spans="1:10" x14ac:dyDescent="0.2">
      <c r="A163" s="2" t="s">
        <v>1299</v>
      </c>
      <c r="B163" s="8" t="s">
        <v>1123</v>
      </c>
      <c r="C163" s="5">
        <v>10570.4</v>
      </c>
      <c r="D163" s="13">
        <v>10570.4</v>
      </c>
      <c r="E163" s="5">
        <v>16412.18837</v>
      </c>
      <c r="F163" s="5">
        <f t="shared" si="6"/>
        <v>155.26553744418376</v>
      </c>
      <c r="G163" s="5">
        <f t="shared" si="7"/>
        <v>155.26553744418376</v>
      </c>
      <c r="H163" s="5">
        <v>6432.1570700000002</v>
      </c>
      <c r="I163" s="35" t="s">
        <v>1499</v>
      </c>
      <c r="J163" s="33"/>
    </row>
    <row r="164" spans="1:10" x14ac:dyDescent="0.2">
      <c r="A164" s="2" t="s">
        <v>476</v>
      </c>
      <c r="B164" s="8" t="s">
        <v>370</v>
      </c>
      <c r="C164" s="5">
        <v>6247.6</v>
      </c>
      <c r="D164" s="13">
        <v>6247.6</v>
      </c>
      <c r="E164" s="5">
        <v>1537.2142699999999</v>
      </c>
      <c r="F164" s="5">
        <f t="shared" si="6"/>
        <v>24.604876592611561</v>
      </c>
      <c r="G164" s="5">
        <f t="shared" si="7"/>
        <v>24.604876592611561</v>
      </c>
      <c r="H164" s="5">
        <v>4929.7320099999997</v>
      </c>
      <c r="I164" s="5">
        <f t="shared" si="8"/>
        <v>31.182511886685703</v>
      </c>
      <c r="J164" s="33"/>
    </row>
    <row r="165" spans="1:10" ht="38.25" x14ac:dyDescent="0.2">
      <c r="A165" s="2" t="s">
        <v>889</v>
      </c>
      <c r="B165" s="8" t="s">
        <v>1219</v>
      </c>
      <c r="C165" s="5">
        <v>0</v>
      </c>
      <c r="D165" s="13">
        <v>0</v>
      </c>
      <c r="E165" s="5">
        <v>5.8407999999999998</v>
      </c>
      <c r="F165" s="5"/>
      <c r="G165" s="5"/>
      <c r="H165" s="5">
        <v>42.605969999999999</v>
      </c>
      <c r="I165" s="5">
        <f t="shared" si="8"/>
        <v>13.708876948465203</v>
      </c>
      <c r="J165" s="33"/>
    </row>
    <row r="166" spans="1:10" x14ac:dyDescent="0.2">
      <c r="A166" s="2" t="s">
        <v>999</v>
      </c>
      <c r="B166" s="8" t="s">
        <v>540</v>
      </c>
      <c r="C166" s="5">
        <v>31977.3</v>
      </c>
      <c r="D166" s="13">
        <v>31977.3</v>
      </c>
      <c r="E166" s="5">
        <v>480.74180000000001</v>
      </c>
      <c r="F166" s="5">
        <f t="shared" si="6"/>
        <v>1.5033845884424264</v>
      </c>
      <c r="G166" s="5">
        <f t="shared" si="7"/>
        <v>1.5033845884424264</v>
      </c>
      <c r="H166" s="5">
        <v>1124.91353</v>
      </c>
      <c r="I166" s="5">
        <f t="shared" si="8"/>
        <v>42.735889219858528</v>
      </c>
      <c r="J166" s="33"/>
    </row>
    <row r="167" spans="1:10" ht="38.25" x14ac:dyDescent="0.2">
      <c r="A167" s="2" t="s">
        <v>818</v>
      </c>
      <c r="B167" s="8" t="s">
        <v>580</v>
      </c>
      <c r="C167" s="5">
        <v>31390.3</v>
      </c>
      <c r="D167" s="13">
        <v>31390.3</v>
      </c>
      <c r="E167" s="5">
        <v>27.569800000000001</v>
      </c>
      <c r="F167" s="5">
        <f t="shared" si="6"/>
        <v>8.782904272976047E-2</v>
      </c>
      <c r="G167" s="5">
        <f t="shared" si="7"/>
        <v>8.782904272976047E-2</v>
      </c>
      <c r="H167" s="5">
        <v>1056</v>
      </c>
      <c r="I167" s="5">
        <f t="shared" si="8"/>
        <v>2.6107765151515152</v>
      </c>
      <c r="J167" s="33"/>
    </row>
    <row r="168" spans="1:10" ht="51" x14ac:dyDescent="0.2">
      <c r="A168" s="2" t="s">
        <v>1422</v>
      </c>
      <c r="B168" s="8" t="s">
        <v>546</v>
      </c>
      <c r="C168" s="5">
        <v>31390.3</v>
      </c>
      <c r="D168" s="13">
        <v>31390.3</v>
      </c>
      <c r="E168" s="5">
        <v>27.569800000000001</v>
      </c>
      <c r="F168" s="5">
        <f t="shared" si="6"/>
        <v>8.782904272976047E-2</v>
      </c>
      <c r="G168" s="5">
        <f t="shared" si="7"/>
        <v>8.782904272976047E-2</v>
      </c>
      <c r="H168" s="5">
        <v>1056</v>
      </c>
      <c r="I168" s="5">
        <f t="shared" si="8"/>
        <v>2.6107765151515152</v>
      </c>
      <c r="J168" s="33"/>
    </row>
    <row r="169" spans="1:10" ht="25.5" x14ac:dyDescent="0.2">
      <c r="A169" s="2" t="s">
        <v>1103</v>
      </c>
      <c r="B169" s="8" t="s">
        <v>332</v>
      </c>
      <c r="C169" s="5">
        <v>191</v>
      </c>
      <c r="D169" s="13">
        <v>191</v>
      </c>
      <c r="E169" s="5">
        <v>98.171999999999997</v>
      </c>
      <c r="F169" s="5">
        <f t="shared" si="6"/>
        <v>51.398952879581152</v>
      </c>
      <c r="G169" s="5">
        <f t="shared" si="7"/>
        <v>51.398952879581152</v>
      </c>
      <c r="H169" s="5">
        <v>28.263529999999999</v>
      </c>
      <c r="I169" s="35" t="s">
        <v>1499</v>
      </c>
      <c r="J169" s="33"/>
    </row>
    <row r="170" spans="1:10" ht="38.25" x14ac:dyDescent="0.2">
      <c r="A170" s="2" t="s">
        <v>72</v>
      </c>
      <c r="B170" s="8" t="s">
        <v>958</v>
      </c>
      <c r="C170" s="5">
        <v>255</v>
      </c>
      <c r="D170" s="13">
        <v>255</v>
      </c>
      <c r="E170" s="5">
        <v>355</v>
      </c>
      <c r="F170" s="5">
        <f t="shared" si="6"/>
        <v>139.21568627450981</v>
      </c>
      <c r="G170" s="5">
        <f t="shared" si="7"/>
        <v>139.21568627450981</v>
      </c>
      <c r="H170" s="5">
        <v>40.65</v>
      </c>
      <c r="I170" s="35" t="s">
        <v>1499</v>
      </c>
      <c r="J170" s="33"/>
    </row>
    <row r="171" spans="1:10" ht="89.25" x14ac:dyDescent="0.2">
      <c r="A171" s="2" t="s">
        <v>154</v>
      </c>
      <c r="B171" s="8" t="s">
        <v>926</v>
      </c>
      <c r="C171" s="5">
        <v>255</v>
      </c>
      <c r="D171" s="13">
        <v>255</v>
      </c>
      <c r="E171" s="5">
        <v>355</v>
      </c>
      <c r="F171" s="5">
        <f t="shared" si="6"/>
        <v>139.21568627450981</v>
      </c>
      <c r="G171" s="5">
        <f t="shared" si="7"/>
        <v>139.21568627450981</v>
      </c>
      <c r="H171" s="5">
        <v>40.65</v>
      </c>
      <c r="I171" s="35" t="s">
        <v>1499</v>
      </c>
      <c r="J171" s="33"/>
    </row>
    <row r="172" spans="1:10" ht="25.5" x14ac:dyDescent="0.2">
      <c r="A172" s="2" t="s">
        <v>266</v>
      </c>
      <c r="B172" s="8" t="s">
        <v>114</v>
      </c>
      <c r="C172" s="5">
        <v>141</v>
      </c>
      <c r="D172" s="13">
        <v>141</v>
      </c>
      <c r="E172" s="5">
        <v>0</v>
      </c>
      <c r="F172" s="5">
        <f t="shared" si="6"/>
        <v>0</v>
      </c>
      <c r="G172" s="5">
        <f t="shared" si="7"/>
        <v>0</v>
      </c>
      <c r="H172" s="5">
        <v>0</v>
      </c>
      <c r="I172" s="5"/>
      <c r="J172" s="33"/>
    </row>
    <row r="173" spans="1:10" ht="25.5" x14ac:dyDescent="0.2">
      <c r="A173" s="2" t="s">
        <v>927</v>
      </c>
      <c r="B173" s="8" t="s">
        <v>996</v>
      </c>
      <c r="C173" s="5">
        <v>141</v>
      </c>
      <c r="D173" s="13">
        <v>141</v>
      </c>
      <c r="E173" s="5">
        <v>0</v>
      </c>
      <c r="F173" s="5">
        <f t="shared" si="6"/>
        <v>0</v>
      </c>
      <c r="G173" s="5">
        <f t="shared" si="7"/>
        <v>0</v>
      </c>
      <c r="H173" s="5">
        <v>0</v>
      </c>
      <c r="I173" s="5"/>
      <c r="J173" s="33"/>
    </row>
    <row r="174" spans="1:10" x14ac:dyDescent="0.2">
      <c r="A174" s="2" t="s">
        <v>107</v>
      </c>
      <c r="B174" s="8" t="s">
        <v>415</v>
      </c>
      <c r="C174" s="5">
        <v>678961.5</v>
      </c>
      <c r="D174" s="13">
        <v>678961.5</v>
      </c>
      <c r="E174" s="5">
        <v>422378.28117999999</v>
      </c>
      <c r="F174" s="5">
        <f t="shared" si="6"/>
        <v>62.209459767600961</v>
      </c>
      <c r="G174" s="5">
        <f t="shared" si="7"/>
        <v>62.209459767600961</v>
      </c>
      <c r="H174" s="5">
        <v>376514.05676000001</v>
      </c>
      <c r="I174" s="5">
        <f t="shared" si="8"/>
        <v>112.18127812137304</v>
      </c>
      <c r="J174" s="33"/>
    </row>
    <row r="175" spans="1:10" ht="25.5" x14ac:dyDescent="0.2">
      <c r="A175" s="2" t="s">
        <v>511</v>
      </c>
      <c r="B175" s="8" t="s">
        <v>1457</v>
      </c>
      <c r="C175" s="5">
        <v>678961.5</v>
      </c>
      <c r="D175" s="13">
        <v>678961.5</v>
      </c>
      <c r="E175" s="5">
        <v>422378.28117999999</v>
      </c>
      <c r="F175" s="5">
        <f t="shared" si="6"/>
        <v>62.209459767600961</v>
      </c>
      <c r="G175" s="5">
        <f t="shared" si="7"/>
        <v>62.209459767600961</v>
      </c>
      <c r="H175" s="5">
        <v>376514.05676000001</v>
      </c>
      <c r="I175" s="5">
        <f t="shared" si="8"/>
        <v>112.18127812137304</v>
      </c>
      <c r="J175" s="33"/>
    </row>
    <row r="176" spans="1:10" ht="25.5" x14ac:dyDescent="0.2">
      <c r="A176" s="2" t="s">
        <v>547</v>
      </c>
      <c r="B176" s="8" t="s">
        <v>232</v>
      </c>
      <c r="C176" s="5">
        <v>0</v>
      </c>
      <c r="D176" s="13">
        <v>0</v>
      </c>
      <c r="E176" s="5">
        <v>0</v>
      </c>
      <c r="F176" s="5"/>
      <c r="G176" s="5"/>
      <c r="H176" s="5">
        <v>368484.83372</v>
      </c>
      <c r="I176" s="5">
        <f t="shared" si="8"/>
        <v>0</v>
      </c>
      <c r="J176" s="33"/>
    </row>
    <row r="177" spans="1:10" ht="76.5" x14ac:dyDescent="0.2">
      <c r="A177" s="2" t="s">
        <v>1354</v>
      </c>
      <c r="B177" s="8" t="s">
        <v>232</v>
      </c>
      <c r="C177" s="5">
        <v>659814.30000000005</v>
      </c>
      <c r="D177" s="13">
        <v>659814.30000000005</v>
      </c>
      <c r="E177" s="5">
        <v>280512.54311000003</v>
      </c>
      <c r="F177" s="5">
        <f t="shared" si="6"/>
        <v>42.513862326112061</v>
      </c>
      <c r="G177" s="5">
        <f t="shared" si="7"/>
        <v>42.513862326112061</v>
      </c>
      <c r="H177" s="5">
        <v>0</v>
      </c>
      <c r="I177" s="5"/>
      <c r="J177" s="33"/>
    </row>
    <row r="178" spans="1:10" ht="38.25" x14ac:dyDescent="0.2">
      <c r="A178" s="2" t="s">
        <v>553</v>
      </c>
      <c r="B178" s="8" t="s">
        <v>943</v>
      </c>
      <c r="C178" s="5">
        <v>19147.2</v>
      </c>
      <c r="D178" s="13">
        <v>19147.2</v>
      </c>
      <c r="E178" s="5">
        <v>6739.1863899999998</v>
      </c>
      <c r="F178" s="5">
        <f t="shared" si="6"/>
        <v>35.196720094844153</v>
      </c>
      <c r="G178" s="5">
        <f t="shared" si="7"/>
        <v>35.196720094844153</v>
      </c>
      <c r="H178" s="5">
        <v>8029.2230399999999</v>
      </c>
      <c r="I178" s="5">
        <f t="shared" si="8"/>
        <v>83.933231851035984</v>
      </c>
      <c r="J178" s="33"/>
    </row>
    <row r="179" spans="1:10" ht="51" x14ac:dyDescent="0.2">
      <c r="A179" s="2" t="s">
        <v>867</v>
      </c>
      <c r="B179" s="8" t="s">
        <v>915</v>
      </c>
      <c r="C179" s="5">
        <v>0</v>
      </c>
      <c r="D179" s="13">
        <v>0</v>
      </c>
      <c r="E179" s="5">
        <v>135126.55168</v>
      </c>
      <c r="F179" s="5"/>
      <c r="G179" s="5"/>
      <c r="H179" s="5">
        <v>0</v>
      </c>
      <c r="I179" s="5"/>
      <c r="J179" s="33"/>
    </row>
    <row r="180" spans="1:10" ht="25.5" x14ac:dyDescent="0.2">
      <c r="A180" s="2" t="s">
        <v>1249</v>
      </c>
      <c r="B180" s="8" t="s">
        <v>1172</v>
      </c>
      <c r="C180" s="5">
        <v>2599380.4</v>
      </c>
      <c r="D180" s="13">
        <v>2599380.4</v>
      </c>
      <c r="E180" s="5">
        <v>1075500.2789</v>
      </c>
      <c r="F180" s="5">
        <f t="shared" si="6"/>
        <v>41.375255383936882</v>
      </c>
      <c r="G180" s="5">
        <f t="shared" si="7"/>
        <v>41.375255383936882</v>
      </c>
      <c r="H180" s="5">
        <v>966266.62312</v>
      </c>
      <c r="I180" s="5">
        <f t="shared" si="8"/>
        <v>111.30471167753812</v>
      </c>
      <c r="J180" s="33"/>
    </row>
    <row r="181" spans="1:10" x14ac:dyDescent="0.2">
      <c r="A181" s="2" t="s">
        <v>1021</v>
      </c>
      <c r="B181" s="8" t="s">
        <v>780</v>
      </c>
      <c r="C181" s="5">
        <v>44725.9</v>
      </c>
      <c r="D181" s="13">
        <v>44725.9</v>
      </c>
      <c r="E181" s="5">
        <v>24878.285830000001</v>
      </c>
      <c r="F181" s="5">
        <f t="shared" si="6"/>
        <v>55.623890922262042</v>
      </c>
      <c r="G181" s="5">
        <f t="shared" si="7"/>
        <v>55.623890922262042</v>
      </c>
      <c r="H181" s="5">
        <v>23727.146959999998</v>
      </c>
      <c r="I181" s="5">
        <f t="shared" si="8"/>
        <v>104.85156884618547</v>
      </c>
      <c r="J181" s="33"/>
    </row>
    <row r="182" spans="1:10" ht="38.25" x14ac:dyDescent="0.2">
      <c r="A182" s="2" t="s">
        <v>1185</v>
      </c>
      <c r="B182" s="8" t="s">
        <v>1015</v>
      </c>
      <c r="C182" s="5">
        <v>4</v>
      </c>
      <c r="D182" s="13">
        <v>4</v>
      </c>
      <c r="E182" s="5">
        <v>0.2</v>
      </c>
      <c r="F182" s="5">
        <f t="shared" si="6"/>
        <v>5</v>
      </c>
      <c r="G182" s="5">
        <f t="shared" si="7"/>
        <v>5</v>
      </c>
      <c r="H182" s="5">
        <v>3.3</v>
      </c>
      <c r="I182" s="5">
        <f t="shared" si="8"/>
        <v>6.0606060606060614</v>
      </c>
      <c r="J182" s="33"/>
    </row>
    <row r="183" spans="1:10" ht="25.5" x14ac:dyDescent="0.2">
      <c r="A183" s="2" t="s">
        <v>774</v>
      </c>
      <c r="B183" s="8" t="s">
        <v>1301</v>
      </c>
      <c r="C183" s="5">
        <v>3438</v>
      </c>
      <c r="D183" s="13">
        <v>3438</v>
      </c>
      <c r="E183" s="5">
        <v>1325.6641500000001</v>
      </c>
      <c r="F183" s="5">
        <f t="shared" si="6"/>
        <v>38.55916666666667</v>
      </c>
      <c r="G183" s="5">
        <f t="shared" si="7"/>
        <v>38.55916666666667</v>
      </c>
      <c r="H183" s="5">
        <v>1752.471</v>
      </c>
      <c r="I183" s="5">
        <f t="shared" si="8"/>
        <v>75.645425801625251</v>
      </c>
      <c r="J183" s="33"/>
    </row>
    <row r="184" spans="1:10" ht="25.5" x14ac:dyDescent="0.2">
      <c r="A184" s="2" t="s">
        <v>391</v>
      </c>
      <c r="B184" s="8" t="s">
        <v>972</v>
      </c>
      <c r="C184" s="5">
        <v>0.1</v>
      </c>
      <c r="D184" s="13">
        <v>0.1</v>
      </c>
      <c r="E184" s="5">
        <v>0</v>
      </c>
      <c r="F184" s="5">
        <f t="shared" si="6"/>
        <v>0</v>
      </c>
      <c r="G184" s="5">
        <f t="shared" si="7"/>
        <v>0</v>
      </c>
      <c r="H184" s="5">
        <v>0.15</v>
      </c>
      <c r="I184" s="5">
        <f t="shared" si="8"/>
        <v>0</v>
      </c>
      <c r="J184" s="33"/>
    </row>
    <row r="185" spans="1:10" ht="25.5" x14ac:dyDescent="0.2">
      <c r="A185" s="2" t="s">
        <v>19</v>
      </c>
      <c r="B185" s="8" t="s">
        <v>1441</v>
      </c>
      <c r="C185" s="5">
        <v>116.9</v>
      </c>
      <c r="D185" s="13">
        <v>116.9</v>
      </c>
      <c r="E185" s="5">
        <v>95.05</v>
      </c>
      <c r="F185" s="5">
        <f t="shared" si="6"/>
        <v>81.308810949529516</v>
      </c>
      <c r="G185" s="5">
        <f t="shared" si="7"/>
        <v>81.308810949529516</v>
      </c>
      <c r="H185" s="5">
        <v>83.8</v>
      </c>
      <c r="I185" s="5">
        <f t="shared" si="8"/>
        <v>113.42482100238665</v>
      </c>
      <c r="J185" s="33"/>
    </row>
    <row r="186" spans="1:10" ht="63.75" x14ac:dyDescent="0.2">
      <c r="A186" s="2" t="s">
        <v>1414</v>
      </c>
      <c r="B186" s="8" t="s">
        <v>1035</v>
      </c>
      <c r="C186" s="5">
        <v>116.9</v>
      </c>
      <c r="D186" s="13">
        <v>116.9</v>
      </c>
      <c r="E186" s="5">
        <v>95.05</v>
      </c>
      <c r="F186" s="5">
        <f t="shared" si="6"/>
        <v>81.308810949529516</v>
      </c>
      <c r="G186" s="5">
        <f t="shared" si="7"/>
        <v>81.308810949529516</v>
      </c>
      <c r="H186" s="5">
        <v>83.8</v>
      </c>
      <c r="I186" s="5">
        <f t="shared" si="8"/>
        <v>113.42482100238665</v>
      </c>
      <c r="J186" s="33"/>
    </row>
    <row r="187" spans="1:10" ht="25.5" x14ac:dyDescent="0.2">
      <c r="A187" s="2" t="s">
        <v>274</v>
      </c>
      <c r="B187" s="8" t="s">
        <v>1202</v>
      </c>
      <c r="C187" s="5">
        <v>157.30000000000001</v>
      </c>
      <c r="D187" s="13">
        <v>157.30000000000001</v>
      </c>
      <c r="E187" s="5">
        <v>0</v>
      </c>
      <c r="F187" s="5">
        <f t="shared" si="6"/>
        <v>0</v>
      </c>
      <c r="G187" s="5">
        <f t="shared" si="7"/>
        <v>0</v>
      </c>
      <c r="H187" s="5">
        <v>0</v>
      </c>
      <c r="I187" s="5"/>
      <c r="J187" s="33"/>
    </row>
    <row r="188" spans="1:10" ht="51" x14ac:dyDescent="0.2">
      <c r="A188" s="2" t="s">
        <v>522</v>
      </c>
      <c r="B188" s="8" t="s">
        <v>1269</v>
      </c>
      <c r="C188" s="5">
        <v>157.30000000000001</v>
      </c>
      <c r="D188" s="13">
        <v>157.30000000000001</v>
      </c>
      <c r="E188" s="5">
        <v>0</v>
      </c>
      <c r="F188" s="5">
        <f t="shared" si="6"/>
        <v>0</v>
      </c>
      <c r="G188" s="5">
        <f t="shared" si="7"/>
        <v>0</v>
      </c>
      <c r="H188" s="5">
        <v>0</v>
      </c>
      <c r="I188" s="5"/>
      <c r="J188" s="33"/>
    </row>
    <row r="189" spans="1:10" x14ac:dyDescent="0.2">
      <c r="A189" s="2" t="s">
        <v>3</v>
      </c>
      <c r="B189" s="8" t="s">
        <v>945</v>
      </c>
      <c r="C189" s="5">
        <v>41009.599999999999</v>
      </c>
      <c r="D189" s="13">
        <v>41009.599999999999</v>
      </c>
      <c r="E189" s="5">
        <v>23457.37168</v>
      </c>
      <c r="F189" s="5">
        <f t="shared" si="6"/>
        <v>57.199708556045415</v>
      </c>
      <c r="G189" s="5">
        <f t="shared" si="7"/>
        <v>57.199708556045415</v>
      </c>
      <c r="H189" s="5">
        <v>21887.42596</v>
      </c>
      <c r="I189" s="5">
        <f t="shared" si="8"/>
        <v>107.17282024331745</v>
      </c>
      <c r="J189" s="33"/>
    </row>
    <row r="190" spans="1:10" ht="25.5" x14ac:dyDescent="0.2">
      <c r="A190" s="2" t="s">
        <v>1017</v>
      </c>
      <c r="B190" s="8" t="s">
        <v>658</v>
      </c>
      <c r="C190" s="5">
        <v>0</v>
      </c>
      <c r="D190" s="13">
        <v>0</v>
      </c>
      <c r="E190" s="5">
        <v>0</v>
      </c>
      <c r="F190" s="5"/>
      <c r="G190" s="5"/>
      <c r="H190" s="5">
        <v>0.2</v>
      </c>
      <c r="I190" s="5">
        <f t="shared" si="8"/>
        <v>0</v>
      </c>
      <c r="J190" s="33"/>
    </row>
    <row r="191" spans="1:10" ht="25.5" x14ac:dyDescent="0.2">
      <c r="A191" s="2" t="s">
        <v>890</v>
      </c>
      <c r="B191" s="8" t="s">
        <v>357</v>
      </c>
      <c r="C191" s="5">
        <v>41009.599999999999</v>
      </c>
      <c r="D191" s="13">
        <v>41009.599999999999</v>
      </c>
      <c r="E191" s="5">
        <v>23457.37168</v>
      </c>
      <c r="F191" s="5">
        <f t="shared" si="6"/>
        <v>57.199708556045415</v>
      </c>
      <c r="G191" s="5">
        <f t="shared" si="7"/>
        <v>57.199708556045415</v>
      </c>
      <c r="H191" s="5">
        <v>21887.22596</v>
      </c>
      <c r="I191" s="5">
        <f t="shared" si="8"/>
        <v>107.17379956176045</v>
      </c>
      <c r="J191" s="33"/>
    </row>
    <row r="192" spans="1:10" x14ac:dyDescent="0.2">
      <c r="A192" s="2" t="s">
        <v>420</v>
      </c>
      <c r="B192" s="8" t="s">
        <v>296</v>
      </c>
      <c r="C192" s="5">
        <v>2554654.5</v>
      </c>
      <c r="D192" s="13">
        <v>2554654.5</v>
      </c>
      <c r="E192" s="5">
        <v>1050621.9930700001</v>
      </c>
      <c r="F192" s="5">
        <f t="shared" si="6"/>
        <v>41.125795800175723</v>
      </c>
      <c r="G192" s="5">
        <f t="shared" si="7"/>
        <v>41.125795800175723</v>
      </c>
      <c r="H192" s="5">
        <v>942539.47615999996</v>
      </c>
      <c r="I192" s="5">
        <f t="shared" si="8"/>
        <v>111.46716075493612</v>
      </c>
      <c r="J192" s="33"/>
    </row>
    <row r="193" spans="1:10" ht="25.5" x14ac:dyDescent="0.2">
      <c r="A193" s="2" t="s">
        <v>698</v>
      </c>
      <c r="B193" s="8" t="s">
        <v>484</v>
      </c>
      <c r="C193" s="5">
        <v>6210.5</v>
      </c>
      <c r="D193" s="13">
        <v>6210.5</v>
      </c>
      <c r="E193" s="5">
        <v>2952.5867600000001</v>
      </c>
      <c r="F193" s="5">
        <f t="shared" si="6"/>
        <v>47.541852668867243</v>
      </c>
      <c r="G193" s="5">
        <f t="shared" si="7"/>
        <v>47.541852668867243</v>
      </c>
      <c r="H193" s="5">
        <v>3916.6591699999999</v>
      </c>
      <c r="I193" s="5">
        <f t="shared" si="8"/>
        <v>75.385338163085564</v>
      </c>
      <c r="J193" s="33"/>
    </row>
    <row r="194" spans="1:10" ht="25.5" x14ac:dyDescent="0.2">
      <c r="A194" s="2" t="s">
        <v>1274</v>
      </c>
      <c r="B194" s="8" t="s">
        <v>745</v>
      </c>
      <c r="C194" s="5">
        <v>6210.5</v>
      </c>
      <c r="D194" s="13">
        <v>6210.5</v>
      </c>
      <c r="E194" s="5">
        <v>2952.5867600000001</v>
      </c>
      <c r="F194" s="5">
        <f t="shared" si="6"/>
        <v>47.541852668867243</v>
      </c>
      <c r="G194" s="5">
        <f t="shared" si="7"/>
        <v>47.541852668867243</v>
      </c>
      <c r="H194" s="5">
        <v>3916.6591699999999</v>
      </c>
      <c r="I194" s="5">
        <f t="shared" si="8"/>
        <v>75.385338163085564</v>
      </c>
      <c r="J194" s="33"/>
    </row>
    <row r="195" spans="1:10" x14ac:dyDescent="0.2">
      <c r="A195" s="2" t="s">
        <v>880</v>
      </c>
      <c r="B195" s="8" t="s">
        <v>473</v>
      </c>
      <c r="C195" s="5">
        <v>2548444</v>
      </c>
      <c r="D195" s="13">
        <v>2548444</v>
      </c>
      <c r="E195" s="5">
        <v>1047669.40631</v>
      </c>
      <c r="F195" s="5">
        <f t="shared" si="6"/>
        <v>41.110160015680158</v>
      </c>
      <c r="G195" s="5">
        <f t="shared" si="7"/>
        <v>41.110160015680158</v>
      </c>
      <c r="H195" s="5">
        <v>938622.81698999996</v>
      </c>
      <c r="I195" s="5">
        <f t="shared" si="8"/>
        <v>111.61772198013398</v>
      </c>
      <c r="J195" s="33"/>
    </row>
    <row r="196" spans="1:10" ht="25.5" x14ac:dyDescent="0.2">
      <c r="A196" s="2" t="s">
        <v>462</v>
      </c>
      <c r="B196" s="8" t="s">
        <v>736</v>
      </c>
      <c r="C196" s="5">
        <v>2548444</v>
      </c>
      <c r="D196" s="13">
        <v>2548444</v>
      </c>
      <c r="E196" s="5">
        <v>1047669.40631</v>
      </c>
      <c r="F196" s="5">
        <f t="shared" si="6"/>
        <v>41.110160015680158</v>
      </c>
      <c r="G196" s="5">
        <f t="shared" si="7"/>
        <v>41.110160015680158</v>
      </c>
      <c r="H196" s="5">
        <v>938622.81698999996</v>
      </c>
      <c r="I196" s="5">
        <f t="shared" si="8"/>
        <v>111.61772198013398</v>
      </c>
      <c r="J196" s="33"/>
    </row>
    <row r="197" spans="1:10" ht="25.5" x14ac:dyDescent="0.2">
      <c r="A197" s="2" t="s">
        <v>1412</v>
      </c>
      <c r="B197" s="8" t="s">
        <v>641</v>
      </c>
      <c r="C197" s="5">
        <v>451100.4</v>
      </c>
      <c r="D197" s="13">
        <v>451100.4</v>
      </c>
      <c r="E197" s="5">
        <v>110726.3308</v>
      </c>
      <c r="F197" s="5">
        <f t="shared" si="6"/>
        <v>24.545828556126306</v>
      </c>
      <c r="G197" s="5">
        <f t="shared" si="7"/>
        <v>24.545828556126306</v>
      </c>
      <c r="H197" s="5">
        <v>5402.9960600000004</v>
      </c>
      <c r="I197" s="35" t="s">
        <v>1499</v>
      </c>
      <c r="J197" s="33"/>
    </row>
    <row r="198" spans="1:10" x14ac:dyDescent="0.2">
      <c r="A198" s="2" t="s">
        <v>981</v>
      </c>
      <c r="B198" s="8" t="s">
        <v>31</v>
      </c>
      <c r="C198" s="5">
        <v>339.6</v>
      </c>
      <c r="D198" s="13">
        <v>339.6</v>
      </c>
      <c r="E198" s="5">
        <v>247.80403999999999</v>
      </c>
      <c r="F198" s="5">
        <f t="shared" si="6"/>
        <v>72.969387514723195</v>
      </c>
      <c r="G198" s="5">
        <f t="shared" ref="G198:G261" si="9">E198/D198*100</f>
        <v>72.969387514723195</v>
      </c>
      <c r="H198" s="5">
        <v>247.10404</v>
      </c>
      <c r="I198" s="5">
        <f t="shared" ref="I198:I261" si="10">E198/H198*100</f>
        <v>100.28328148742528</v>
      </c>
      <c r="J198" s="33"/>
    </row>
    <row r="199" spans="1:10" ht="25.5" x14ac:dyDescent="0.2">
      <c r="A199" s="2" t="s">
        <v>898</v>
      </c>
      <c r="B199" s="8" t="s">
        <v>733</v>
      </c>
      <c r="C199" s="5">
        <v>339.6</v>
      </c>
      <c r="D199" s="13">
        <v>339.6</v>
      </c>
      <c r="E199" s="5">
        <v>247.80403999999999</v>
      </c>
      <c r="F199" s="5">
        <f t="shared" ref="F199:F262" si="11">E199/C199*100</f>
        <v>72.969387514723195</v>
      </c>
      <c r="G199" s="5">
        <f t="shared" si="9"/>
        <v>72.969387514723195</v>
      </c>
      <c r="H199" s="5">
        <v>247.10404</v>
      </c>
      <c r="I199" s="5">
        <f t="shared" si="10"/>
        <v>100.28328148742528</v>
      </c>
      <c r="J199" s="33"/>
    </row>
    <row r="200" spans="1:10" ht="63.75" x14ac:dyDescent="0.2">
      <c r="A200" s="2" t="s">
        <v>425</v>
      </c>
      <c r="B200" s="8" t="s">
        <v>530</v>
      </c>
      <c r="C200" s="5">
        <v>1594</v>
      </c>
      <c r="D200" s="13">
        <v>1594</v>
      </c>
      <c r="E200" s="5">
        <v>1054.2344399999999</v>
      </c>
      <c r="F200" s="5">
        <f t="shared" si="11"/>
        <v>66.137668757841908</v>
      </c>
      <c r="G200" s="5">
        <f t="shared" si="9"/>
        <v>66.137668757841908</v>
      </c>
      <c r="H200" s="5">
        <v>1265.6546800000001</v>
      </c>
      <c r="I200" s="5">
        <f t="shared" si="10"/>
        <v>83.295582646603094</v>
      </c>
      <c r="J200" s="33"/>
    </row>
    <row r="201" spans="1:10" ht="89.25" x14ac:dyDescent="0.2">
      <c r="A201" s="2" t="s">
        <v>231</v>
      </c>
      <c r="B201" s="8" t="s">
        <v>1106</v>
      </c>
      <c r="C201" s="5">
        <v>0</v>
      </c>
      <c r="D201" s="13">
        <v>0</v>
      </c>
      <c r="E201" s="5">
        <v>18.902100000000001</v>
      </c>
      <c r="F201" s="5"/>
      <c r="G201" s="5"/>
      <c r="H201" s="5">
        <v>336.15813000000003</v>
      </c>
      <c r="I201" s="5">
        <f t="shared" si="10"/>
        <v>5.6229786856560633</v>
      </c>
      <c r="J201" s="33"/>
    </row>
    <row r="202" spans="1:10" ht="76.5" x14ac:dyDescent="0.2">
      <c r="A202" s="2" t="s">
        <v>109</v>
      </c>
      <c r="B202" s="8" t="s">
        <v>1445</v>
      </c>
      <c r="C202" s="5">
        <v>1594</v>
      </c>
      <c r="D202" s="13">
        <v>1594</v>
      </c>
      <c r="E202" s="5">
        <v>1035.3323399999999</v>
      </c>
      <c r="F202" s="5">
        <f t="shared" si="11"/>
        <v>64.951840652446663</v>
      </c>
      <c r="G202" s="5">
        <f t="shared" si="9"/>
        <v>64.951840652446663</v>
      </c>
      <c r="H202" s="5">
        <v>929.49654999999996</v>
      </c>
      <c r="I202" s="5">
        <f t="shared" si="10"/>
        <v>111.38635640982206</v>
      </c>
      <c r="J202" s="33"/>
    </row>
    <row r="203" spans="1:10" ht="76.5" x14ac:dyDescent="0.2">
      <c r="A203" s="2" t="s">
        <v>1344</v>
      </c>
      <c r="B203" s="8" t="s">
        <v>1078</v>
      </c>
      <c r="C203" s="5">
        <v>0</v>
      </c>
      <c r="D203" s="13">
        <v>0</v>
      </c>
      <c r="E203" s="5">
        <v>18.902100000000001</v>
      </c>
      <c r="F203" s="5"/>
      <c r="G203" s="5"/>
      <c r="H203" s="5">
        <v>0</v>
      </c>
      <c r="I203" s="5"/>
      <c r="J203" s="33"/>
    </row>
    <row r="204" spans="1:10" ht="76.5" x14ac:dyDescent="0.2">
      <c r="A204" s="2" t="s">
        <v>727</v>
      </c>
      <c r="B204" s="8" t="s">
        <v>1415</v>
      </c>
      <c r="C204" s="5">
        <v>1594</v>
      </c>
      <c r="D204" s="13">
        <v>1594</v>
      </c>
      <c r="E204" s="5">
        <v>1035.3323399999999</v>
      </c>
      <c r="F204" s="5">
        <f t="shared" si="11"/>
        <v>64.951840652446663</v>
      </c>
      <c r="G204" s="5">
        <f t="shared" si="9"/>
        <v>64.951840652446663</v>
      </c>
      <c r="H204" s="5">
        <v>929.49654999999996</v>
      </c>
      <c r="I204" s="5">
        <f t="shared" si="10"/>
        <v>111.38635640982206</v>
      </c>
      <c r="J204" s="33"/>
    </row>
    <row r="205" spans="1:10" ht="89.25" x14ac:dyDescent="0.2">
      <c r="A205" s="2" t="s">
        <v>721</v>
      </c>
      <c r="B205" s="8" t="s">
        <v>323</v>
      </c>
      <c r="C205" s="5">
        <v>0</v>
      </c>
      <c r="D205" s="13">
        <v>0</v>
      </c>
      <c r="E205" s="5">
        <v>0</v>
      </c>
      <c r="F205" s="5"/>
      <c r="G205" s="5"/>
      <c r="H205" s="5">
        <v>336.15813000000003</v>
      </c>
      <c r="I205" s="5">
        <f t="shared" si="10"/>
        <v>0</v>
      </c>
      <c r="J205" s="33"/>
    </row>
    <row r="206" spans="1:10" ht="25.5" x14ac:dyDescent="0.2">
      <c r="A206" s="2" t="s">
        <v>1065</v>
      </c>
      <c r="B206" s="8" t="s">
        <v>835</v>
      </c>
      <c r="C206" s="5">
        <v>289.2</v>
      </c>
      <c r="D206" s="13">
        <v>289.2</v>
      </c>
      <c r="E206" s="5">
        <v>3984.18685</v>
      </c>
      <c r="F206" s="34" t="s">
        <v>1499</v>
      </c>
      <c r="G206" s="34" t="s">
        <v>1499</v>
      </c>
      <c r="H206" s="5">
        <v>3890.2373400000001</v>
      </c>
      <c r="I206" s="5">
        <f t="shared" si="10"/>
        <v>102.41500715223715</v>
      </c>
      <c r="J206" s="33"/>
    </row>
    <row r="207" spans="1:10" ht="38.25" x14ac:dyDescent="0.2">
      <c r="A207" s="2" t="s">
        <v>686</v>
      </c>
      <c r="B207" s="8" t="s">
        <v>626</v>
      </c>
      <c r="C207" s="5">
        <v>289.2</v>
      </c>
      <c r="D207" s="13">
        <v>289.2</v>
      </c>
      <c r="E207" s="5">
        <v>3984.18685</v>
      </c>
      <c r="F207" s="34" t="s">
        <v>1499</v>
      </c>
      <c r="G207" s="34" t="s">
        <v>1499</v>
      </c>
      <c r="H207" s="5">
        <v>3890.2373400000001</v>
      </c>
      <c r="I207" s="5">
        <f t="shared" si="10"/>
        <v>102.41500715223715</v>
      </c>
      <c r="J207" s="33"/>
    </row>
    <row r="208" spans="1:10" ht="51" x14ac:dyDescent="0.2">
      <c r="A208" s="2" t="s">
        <v>258</v>
      </c>
      <c r="B208" s="8" t="s">
        <v>2</v>
      </c>
      <c r="C208" s="5">
        <v>289.2</v>
      </c>
      <c r="D208" s="13">
        <v>289.2</v>
      </c>
      <c r="E208" s="5">
        <v>3984.18685</v>
      </c>
      <c r="F208" s="34" t="s">
        <v>1499</v>
      </c>
      <c r="G208" s="34" t="s">
        <v>1499</v>
      </c>
      <c r="H208" s="5">
        <v>3890.2373400000001</v>
      </c>
      <c r="I208" s="5">
        <f t="shared" si="10"/>
        <v>102.41500715223715</v>
      </c>
      <c r="J208" s="33"/>
    </row>
    <row r="209" spans="1:10" ht="25.5" x14ac:dyDescent="0.2">
      <c r="A209" s="2" t="s">
        <v>1188</v>
      </c>
      <c r="B209" s="8" t="s">
        <v>1283</v>
      </c>
      <c r="C209" s="5">
        <v>448877.6</v>
      </c>
      <c r="D209" s="13">
        <v>448877.6</v>
      </c>
      <c r="E209" s="5">
        <v>105440.10546999999</v>
      </c>
      <c r="F209" s="5">
        <f t="shared" si="11"/>
        <v>23.489723138334369</v>
      </c>
      <c r="G209" s="5">
        <f t="shared" si="9"/>
        <v>23.489723138334369</v>
      </c>
      <c r="H209" s="5">
        <v>0</v>
      </c>
      <c r="I209" s="5"/>
      <c r="J209" s="33"/>
    </row>
    <row r="210" spans="1:10" ht="38.25" x14ac:dyDescent="0.2">
      <c r="A210" s="2" t="s">
        <v>1478</v>
      </c>
      <c r="B210" s="8" t="s">
        <v>413</v>
      </c>
      <c r="C210" s="5">
        <v>448877.6</v>
      </c>
      <c r="D210" s="13">
        <v>448877.6</v>
      </c>
      <c r="E210" s="5">
        <v>105440.10546999999</v>
      </c>
      <c r="F210" s="5">
        <f t="shared" si="11"/>
        <v>23.489723138334369</v>
      </c>
      <c r="G210" s="5">
        <f t="shared" si="9"/>
        <v>23.489723138334369</v>
      </c>
      <c r="H210" s="5">
        <v>0</v>
      </c>
      <c r="I210" s="5"/>
      <c r="J210" s="33"/>
    </row>
    <row r="211" spans="1:10" x14ac:dyDescent="0.2">
      <c r="A211" s="2" t="s">
        <v>1063</v>
      </c>
      <c r="B211" s="8" t="s">
        <v>65</v>
      </c>
      <c r="C211" s="5">
        <v>6557.8</v>
      </c>
      <c r="D211" s="13">
        <v>6557.8</v>
      </c>
      <c r="E211" s="5">
        <v>4309.8301000000001</v>
      </c>
      <c r="F211" s="5">
        <f t="shared" si="11"/>
        <v>65.720670041782299</v>
      </c>
      <c r="G211" s="5">
        <f t="shared" si="9"/>
        <v>65.720670041782299</v>
      </c>
      <c r="H211" s="5">
        <v>4413.7797</v>
      </c>
      <c r="I211" s="5">
        <f t="shared" si="10"/>
        <v>97.644884723177285</v>
      </c>
      <c r="J211" s="33"/>
    </row>
    <row r="212" spans="1:10" ht="25.5" x14ac:dyDescent="0.2">
      <c r="A212" s="2" t="s">
        <v>168</v>
      </c>
      <c r="B212" s="8" t="s">
        <v>986</v>
      </c>
      <c r="C212" s="5">
        <v>6557.8</v>
      </c>
      <c r="D212" s="13">
        <v>6557.8</v>
      </c>
      <c r="E212" s="5">
        <v>4309.8301000000001</v>
      </c>
      <c r="F212" s="5">
        <f t="shared" si="11"/>
        <v>65.720670041782299</v>
      </c>
      <c r="G212" s="5">
        <f t="shared" si="9"/>
        <v>65.720670041782299</v>
      </c>
      <c r="H212" s="5">
        <v>4413.7797</v>
      </c>
      <c r="I212" s="5">
        <f t="shared" si="10"/>
        <v>97.644884723177285</v>
      </c>
      <c r="J212" s="33"/>
    </row>
    <row r="213" spans="1:10" ht="38.25" x14ac:dyDescent="0.2">
      <c r="A213" s="2" t="s">
        <v>1213</v>
      </c>
      <c r="B213" s="8" t="s">
        <v>1061</v>
      </c>
      <c r="C213" s="5">
        <v>6557.8</v>
      </c>
      <c r="D213" s="13">
        <v>6557.8</v>
      </c>
      <c r="E213" s="5">
        <v>4309.8301000000001</v>
      </c>
      <c r="F213" s="5">
        <f t="shared" si="11"/>
        <v>65.720670041782299</v>
      </c>
      <c r="G213" s="5">
        <f t="shared" si="9"/>
        <v>65.720670041782299</v>
      </c>
      <c r="H213" s="5">
        <v>4413.7797</v>
      </c>
      <c r="I213" s="5">
        <f t="shared" si="10"/>
        <v>97.644884723177285</v>
      </c>
      <c r="J213" s="33"/>
    </row>
    <row r="214" spans="1:10" x14ac:dyDescent="0.2">
      <c r="A214" s="2" t="s">
        <v>457</v>
      </c>
      <c r="B214" s="8" t="s">
        <v>1008</v>
      </c>
      <c r="C214" s="5">
        <v>1211159.1000000001</v>
      </c>
      <c r="D214" s="13">
        <v>1211159.1000000001</v>
      </c>
      <c r="E214" s="5">
        <v>739134.65359999996</v>
      </c>
      <c r="F214" s="5">
        <f t="shared" si="11"/>
        <v>61.027048684190198</v>
      </c>
      <c r="G214" s="5">
        <f t="shared" si="9"/>
        <v>61.027048684190198</v>
      </c>
      <c r="H214" s="5">
        <v>521196.02779000002</v>
      </c>
      <c r="I214" s="5">
        <f t="shared" si="10"/>
        <v>141.81509723589292</v>
      </c>
      <c r="J214" s="33"/>
    </row>
    <row r="215" spans="1:10" ht="25.5" x14ac:dyDescent="0.2">
      <c r="A215" s="2" t="s">
        <v>598</v>
      </c>
      <c r="B215" s="8" t="s">
        <v>1374</v>
      </c>
      <c r="C215" s="5">
        <v>928148.6</v>
      </c>
      <c r="D215" s="13">
        <v>928148.6</v>
      </c>
      <c r="E215" s="5">
        <v>469690.05348</v>
      </c>
      <c r="F215" s="5">
        <f t="shared" si="11"/>
        <v>50.605048963064746</v>
      </c>
      <c r="G215" s="5">
        <f t="shared" si="9"/>
        <v>50.605048963064746</v>
      </c>
      <c r="H215" s="5">
        <v>423803.85554000002</v>
      </c>
      <c r="I215" s="5">
        <f t="shared" si="10"/>
        <v>110.82722522227482</v>
      </c>
      <c r="J215" s="33"/>
    </row>
    <row r="216" spans="1:10" ht="38.25" x14ac:dyDescent="0.2">
      <c r="A216" s="2" t="s">
        <v>1456</v>
      </c>
      <c r="B216" s="8" t="s">
        <v>523</v>
      </c>
      <c r="C216" s="5">
        <v>1177.9000000000001</v>
      </c>
      <c r="D216" s="13">
        <v>1177.9000000000001</v>
      </c>
      <c r="E216" s="5">
        <v>505.97899000000001</v>
      </c>
      <c r="F216" s="5">
        <f t="shared" si="11"/>
        <v>42.956022582562184</v>
      </c>
      <c r="G216" s="5">
        <f t="shared" si="9"/>
        <v>42.956022582562184</v>
      </c>
      <c r="H216" s="5">
        <v>433.28944000000001</v>
      </c>
      <c r="I216" s="5">
        <f t="shared" si="10"/>
        <v>116.77621083957182</v>
      </c>
      <c r="J216" s="33"/>
    </row>
    <row r="217" spans="1:10" ht="63.75" x14ac:dyDescent="0.2">
      <c r="A217" s="2" t="s">
        <v>1376</v>
      </c>
      <c r="B217" s="8" t="s">
        <v>1195</v>
      </c>
      <c r="C217" s="5">
        <v>1177.9000000000001</v>
      </c>
      <c r="D217" s="13">
        <v>1177.9000000000001</v>
      </c>
      <c r="E217" s="5">
        <v>505.97899000000001</v>
      </c>
      <c r="F217" s="5">
        <f t="shared" si="11"/>
        <v>42.956022582562184</v>
      </c>
      <c r="G217" s="5">
        <f t="shared" si="9"/>
        <v>42.956022582562184</v>
      </c>
      <c r="H217" s="5">
        <v>433.28944000000001</v>
      </c>
      <c r="I217" s="5">
        <f t="shared" si="10"/>
        <v>116.77621083957182</v>
      </c>
      <c r="J217" s="33"/>
    </row>
    <row r="218" spans="1:10" ht="63.75" x14ac:dyDescent="0.2">
      <c r="A218" s="2" t="s">
        <v>836</v>
      </c>
      <c r="B218" s="8" t="s">
        <v>82</v>
      </c>
      <c r="C218" s="5">
        <v>2185.4</v>
      </c>
      <c r="D218" s="13">
        <v>2185.4</v>
      </c>
      <c r="E218" s="5">
        <v>998.34974999999997</v>
      </c>
      <c r="F218" s="5">
        <f t="shared" si="11"/>
        <v>45.68270110734877</v>
      </c>
      <c r="G218" s="5">
        <f t="shared" si="9"/>
        <v>45.68270110734877</v>
      </c>
      <c r="H218" s="5">
        <v>1294.0524</v>
      </c>
      <c r="I218" s="5">
        <f t="shared" si="10"/>
        <v>77.149097671778975</v>
      </c>
      <c r="J218" s="33"/>
    </row>
    <row r="219" spans="1:10" ht="76.5" x14ac:dyDescent="0.2">
      <c r="A219" s="2" t="s">
        <v>1463</v>
      </c>
      <c r="B219" s="8" t="s">
        <v>777</v>
      </c>
      <c r="C219" s="5">
        <v>2185.4</v>
      </c>
      <c r="D219" s="13">
        <v>2185.4</v>
      </c>
      <c r="E219" s="5">
        <v>998.34974999999997</v>
      </c>
      <c r="F219" s="5">
        <f t="shared" si="11"/>
        <v>45.68270110734877</v>
      </c>
      <c r="G219" s="5">
        <f t="shared" si="9"/>
        <v>45.68270110734877</v>
      </c>
      <c r="H219" s="5">
        <v>1294.0524</v>
      </c>
      <c r="I219" s="5">
        <f t="shared" si="10"/>
        <v>77.149097671778975</v>
      </c>
      <c r="J219" s="33"/>
    </row>
    <row r="220" spans="1:10" ht="38.25" x14ac:dyDescent="0.2">
      <c r="A220" s="2" t="s">
        <v>486</v>
      </c>
      <c r="B220" s="8" t="s">
        <v>279</v>
      </c>
      <c r="C220" s="5">
        <v>3964.4</v>
      </c>
      <c r="D220" s="13">
        <v>3964.4</v>
      </c>
      <c r="E220" s="5">
        <v>1594.7085400000001</v>
      </c>
      <c r="F220" s="5">
        <f t="shared" si="11"/>
        <v>40.225722429623652</v>
      </c>
      <c r="G220" s="5">
        <f t="shared" si="9"/>
        <v>40.225722429623652</v>
      </c>
      <c r="H220" s="5">
        <v>3154.2919999999999</v>
      </c>
      <c r="I220" s="5">
        <f t="shared" si="10"/>
        <v>50.556782314383078</v>
      </c>
      <c r="J220" s="33"/>
    </row>
    <row r="221" spans="1:10" ht="76.5" x14ac:dyDescent="0.2">
      <c r="A221" s="2" t="s">
        <v>968</v>
      </c>
      <c r="B221" s="8" t="s">
        <v>1113</v>
      </c>
      <c r="C221" s="5">
        <v>1751.6</v>
      </c>
      <c r="D221" s="13">
        <v>1751.6</v>
      </c>
      <c r="E221" s="5">
        <v>243.09863999999999</v>
      </c>
      <c r="F221" s="5">
        <f t="shared" si="11"/>
        <v>13.87866179493035</v>
      </c>
      <c r="G221" s="5">
        <f t="shared" si="9"/>
        <v>13.87866179493035</v>
      </c>
      <c r="H221" s="5">
        <v>571.75009</v>
      </c>
      <c r="I221" s="5">
        <f t="shared" si="10"/>
        <v>42.518338737821622</v>
      </c>
      <c r="J221" s="33"/>
    </row>
    <row r="222" spans="1:10" ht="63.75" x14ac:dyDescent="0.2">
      <c r="A222" s="2" t="s">
        <v>189</v>
      </c>
      <c r="B222" s="8" t="s">
        <v>363</v>
      </c>
      <c r="C222" s="5">
        <v>2212.8000000000002</v>
      </c>
      <c r="D222" s="13">
        <v>2212.8000000000002</v>
      </c>
      <c r="E222" s="5">
        <v>1351.6098999999999</v>
      </c>
      <c r="F222" s="5">
        <f t="shared" si="11"/>
        <v>61.081430766449742</v>
      </c>
      <c r="G222" s="5">
        <f t="shared" si="9"/>
        <v>61.081430766449742</v>
      </c>
      <c r="H222" s="5">
        <v>2582.5419099999999</v>
      </c>
      <c r="I222" s="5">
        <f t="shared" si="10"/>
        <v>52.336416875418678</v>
      </c>
      <c r="J222" s="33"/>
    </row>
    <row r="223" spans="1:10" ht="51" x14ac:dyDescent="0.2">
      <c r="A223" s="2" t="s">
        <v>1042</v>
      </c>
      <c r="B223" s="8" t="s">
        <v>1329</v>
      </c>
      <c r="C223" s="5">
        <v>0</v>
      </c>
      <c r="D223" s="13">
        <v>0</v>
      </c>
      <c r="E223" s="5">
        <v>0</v>
      </c>
      <c r="F223" s="5"/>
      <c r="G223" s="5"/>
      <c r="H223" s="5">
        <v>2483.9374200000002</v>
      </c>
      <c r="I223" s="5">
        <f t="shared" si="10"/>
        <v>0</v>
      </c>
      <c r="J223" s="33"/>
    </row>
    <row r="224" spans="1:10" ht="51" x14ac:dyDescent="0.2">
      <c r="A224" s="2" t="s">
        <v>1140</v>
      </c>
      <c r="B224" s="8" t="s">
        <v>1329</v>
      </c>
      <c r="C224" s="5">
        <v>4999.5</v>
      </c>
      <c r="D224" s="13">
        <v>4999.5</v>
      </c>
      <c r="E224" s="5">
        <v>2986.6008099999999</v>
      </c>
      <c r="F224" s="5">
        <f t="shared" si="11"/>
        <v>59.737989998999893</v>
      </c>
      <c r="G224" s="5">
        <f t="shared" si="9"/>
        <v>59.737989998999893</v>
      </c>
      <c r="H224" s="5">
        <v>0</v>
      </c>
      <c r="I224" s="5"/>
      <c r="J224" s="33"/>
    </row>
    <row r="225" spans="1:10" ht="76.5" x14ac:dyDescent="0.2">
      <c r="A225" s="2" t="s">
        <v>1240</v>
      </c>
      <c r="B225" s="8" t="s">
        <v>1291</v>
      </c>
      <c r="C225" s="5">
        <v>0</v>
      </c>
      <c r="D225" s="13">
        <v>0</v>
      </c>
      <c r="E225" s="5">
        <v>0</v>
      </c>
      <c r="F225" s="5"/>
      <c r="G225" s="5"/>
      <c r="H225" s="5">
        <v>1858.0254600000001</v>
      </c>
      <c r="I225" s="5">
        <f t="shared" si="10"/>
        <v>0</v>
      </c>
      <c r="J225" s="33"/>
    </row>
    <row r="226" spans="1:10" ht="89.25" x14ac:dyDescent="0.2">
      <c r="A226" s="2" t="s">
        <v>1117</v>
      </c>
      <c r="B226" s="8" t="s">
        <v>1291</v>
      </c>
      <c r="C226" s="5">
        <v>3163.8</v>
      </c>
      <c r="D226" s="13">
        <v>3163.8</v>
      </c>
      <c r="E226" s="5">
        <v>2507.5861500000001</v>
      </c>
      <c r="F226" s="5">
        <f t="shared" si="11"/>
        <v>79.258681016499139</v>
      </c>
      <c r="G226" s="5">
        <f t="shared" si="9"/>
        <v>79.258681016499139</v>
      </c>
      <c r="H226" s="5">
        <v>0</v>
      </c>
      <c r="I226" s="5"/>
      <c r="J226" s="33"/>
    </row>
    <row r="227" spans="1:10" ht="63.75" x14ac:dyDescent="0.2">
      <c r="A227" s="2" t="s">
        <v>525</v>
      </c>
      <c r="B227" s="8" t="s">
        <v>574</v>
      </c>
      <c r="C227" s="5">
        <v>0</v>
      </c>
      <c r="D227" s="13">
        <v>0</v>
      </c>
      <c r="E227" s="5">
        <v>0</v>
      </c>
      <c r="F227" s="5"/>
      <c r="G227" s="5"/>
      <c r="H227" s="5">
        <v>625.91196000000002</v>
      </c>
      <c r="I227" s="5">
        <f t="shared" si="10"/>
        <v>0</v>
      </c>
      <c r="J227" s="33"/>
    </row>
    <row r="228" spans="1:10" ht="76.5" x14ac:dyDescent="0.2">
      <c r="A228" s="2" t="s">
        <v>837</v>
      </c>
      <c r="B228" s="8" t="s">
        <v>574</v>
      </c>
      <c r="C228" s="5">
        <v>1835.7</v>
      </c>
      <c r="D228" s="13">
        <v>1835.7</v>
      </c>
      <c r="E228" s="5">
        <v>479.01465999999999</v>
      </c>
      <c r="F228" s="5">
        <f t="shared" si="11"/>
        <v>26.094386882388186</v>
      </c>
      <c r="G228" s="5">
        <f t="shared" si="9"/>
        <v>26.094386882388186</v>
      </c>
      <c r="H228" s="5">
        <v>0</v>
      </c>
      <c r="I228" s="5"/>
      <c r="J228" s="33"/>
    </row>
    <row r="229" spans="1:10" ht="51" x14ac:dyDescent="0.2">
      <c r="A229" s="2" t="s">
        <v>750</v>
      </c>
      <c r="B229" s="8" t="s">
        <v>905</v>
      </c>
      <c r="C229" s="5">
        <v>1241.8</v>
      </c>
      <c r="D229" s="13">
        <v>1241.8</v>
      </c>
      <c r="E229" s="5">
        <v>627.32871</v>
      </c>
      <c r="F229" s="5">
        <f t="shared" si="11"/>
        <v>50.517692865195684</v>
      </c>
      <c r="G229" s="5">
        <f t="shared" si="9"/>
        <v>50.517692865195684</v>
      </c>
      <c r="H229" s="5">
        <v>957.86936000000003</v>
      </c>
      <c r="I229" s="5">
        <f t="shared" si="10"/>
        <v>65.492094871893585</v>
      </c>
      <c r="J229" s="33"/>
    </row>
    <row r="230" spans="1:10" ht="76.5" x14ac:dyDescent="0.2">
      <c r="A230" s="2" t="s">
        <v>820</v>
      </c>
      <c r="B230" s="8" t="s">
        <v>871</v>
      </c>
      <c r="C230" s="5">
        <v>879.5</v>
      </c>
      <c r="D230" s="13">
        <v>879.5</v>
      </c>
      <c r="E230" s="5">
        <v>480.3</v>
      </c>
      <c r="F230" s="5">
        <f t="shared" si="11"/>
        <v>54.610574189880609</v>
      </c>
      <c r="G230" s="5">
        <f t="shared" si="9"/>
        <v>54.610574189880609</v>
      </c>
      <c r="H230" s="5">
        <v>838.18115999999998</v>
      </c>
      <c r="I230" s="5">
        <f t="shared" si="10"/>
        <v>57.302648033749648</v>
      </c>
      <c r="J230" s="33"/>
    </row>
    <row r="231" spans="1:10" ht="63.75" x14ac:dyDescent="0.2">
      <c r="A231" s="2" t="s">
        <v>343</v>
      </c>
      <c r="B231" s="8" t="s">
        <v>129</v>
      </c>
      <c r="C231" s="5">
        <v>362.3</v>
      </c>
      <c r="D231" s="13">
        <v>362.3</v>
      </c>
      <c r="E231" s="5">
        <v>147.02870999999999</v>
      </c>
      <c r="F231" s="5">
        <f t="shared" si="11"/>
        <v>40.582034225779736</v>
      </c>
      <c r="G231" s="5">
        <f t="shared" si="9"/>
        <v>40.582034225779736</v>
      </c>
      <c r="H231" s="5">
        <v>119.68819999999999</v>
      </c>
      <c r="I231" s="5">
        <f t="shared" si="10"/>
        <v>122.84311235359877</v>
      </c>
      <c r="J231" s="33"/>
    </row>
    <row r="232" spans="1:10" ht="51" x14ac:dyDescent="0.2">
      <c r="A232" s="2" t="s">
        <v>1066</v>
      </c>
      <c r="B232" s="8" t="s">
        <v>112</v>
      </c>
      <c r="C232" s="5">
        <v>7.3</v>
      </c>
      <c r="D232" s="13">
        <v>7.3</v>
      </c>
      <c r="E232" s="5">
        <v>3</v>
      </c>
      <c r="F232" s="5">
        <f t="shared" si="11"/>
        <v>41.095890410958908</v>
      </c>
      <c r="G232" s="5">
        <f t="shared" si="9"/>
        <v>41.095890410958908</v>
      </c>
      <c r="H232" s="5">
        <v>11.99999</v>
      </c>
      <c r="I232" s="5">
        <f t="shared" si="10"/>
        <v>25.000020833350696</v>
      </c>
      <c r="J232" s="33"/>
    </row>
    <row r="233" spans="1:10" ht="63.75" x14ac:dyDescent="0.2">
      <c r="A233" s="2" t="s">
        <v>300</v>
      </c>
      <c r="B233" s="8" t="s">
        <v>809</v>
      </c>
      <c r="C233" s="5">
        <v>7.3</v>
      </c>
      <c r="D233" s="13">
        <v>7.3</v>
      </c>
      <c r="E233" s="5">
        <v>3</v>
      </c>
      <c r="F233" s="5">
        <f t="shared" si="11"/>
        <v>41.095890410958908</v>
      </c>
      <c r="G233" s="5">
        <f t="shared" si="9"/>
        <v>41.095890410958908</v>
      </c>
      <c r="H233" s="5">
        <v>11.99999</v>
      </c>
      <c r="I233" s="5">
        <f t="shared" si="10"/>
        <v>25.000020833350696</v>
      </c>
      <c r="J233" s="33"/>
    </row>
    <row r="234" spans="1:10" ht="38.25" x14ac:dyDescent="0.2">
      <c r="A234" s="2" t="s">
        <v>614</v>
      </c>
      <c r="B234" s="8" t="s">
        <v>1168</v>
      </c>
      <c r="C234" s="5">
        <v>79.2</v>
      </c>
      <c r="D234" s="13">
        <v>79.2</v>
      </c>
      <c r="E234" s="5">
        <v>2.2999999999999998</v>
      </c>
      <c r="F234" s="5">
        <f t="shared" si="11"/>
        <v>2.9040404040404035</v>
      </c>
      <c r="G234" s="5">
        <f t="shared" si="9"/>
        <v>2.9040404040404035</v>
      </c>
      <c r="H234" s="5">
        <v>4.84</v>
      </c>
      <c r="I234" s="5">
        <f t="shared" si="10"/>
        <v>47.52066115702479</v>
      </c>
      <c r="J234" s="33"/>
    </row>
    <row r="235" spans="1:10" ht="76.5" x14ac:dyDescent="0.2">
      <c r="A235" s="2" t="s">
        <v>63</v>
      </c>
      <c r="B235" s="8" t="s">
        <v>1141</v>
      </c>
      <c r="C235" s="5">
        <v>1</v>
      </c>
      <c r="D235" s="13">
        <v>1</v>
      </c>
      <c r="E235" s="5">
        <v>0</v>
      </c>
      <c r="F235" s="5">
        <f t="shared" si="11"/>
        <v>0</v>
      </c>
      <c r="G235" s="5">
        <f t="shared" si="9"/>
        <v>0</v>
      </c>
      <c r="H235" s="5">
        <v>0</v>
      </c>
      <c r="I235" s="5"/>
      <c r="J235" s="33"/>
    </row>
    <row r="236" spans="1:10" ht="63.75" x14ac:dyDescent="0.2">
      <c r="A236" s="2" t="s">
        <v>992</v>
      </c>
      <c r="B236" s="8" t="s">
        <v>396</v>
      </c>
      <c r="C236" s="5">
        <v>78.2</v>
      </c>
      <c r="D236" s="13">
        <v>78.2</v>
      </c>
      <c r="E236" s="5">
        <v>2.2999999999999998</v>
      </c>
      <c r="F236" s="5">
        <f t="shared" si="11"/>
        <v>2.9411764705882351</v>
      </c>
      <c r="G236" s="5">
        <f t="shared" si="9"/>
        <v>2.9411764705882351</v>
      </c>
      <c r="H236" s="5">
        <v>4.84</v>
      </c>
      <c r="I236" s="5">
        <f t="shared" si="10"/>
        <v>47.52066115702479</v>
      </c>
      <c r="J236" s="33"/>
    </row>
    <row r="237" spans="1:10" ht="38.25" x14ac:dyDescent="0.2">
      <c r="A237" s="2" t="s">
        <v>891</v>
      </c>
      <c r="B237" s="8" t="s">
        <v>1352</v>
      </c>
      <c r="C237" s="5">
        <v>881202</v>
      </c>
      <c r="D237" s="13">
        <v>881202</v>
      </c>
      <c r="E237" s="5">
        <v>444380.32617000001</v>
      </c>
      <c r="F237" s="5">
        <f t="shared" si="11"/>
        <v>50.428883067673482</v>
      </c>
      <c r="G237" s="5">
        <f t="shared" si="9"/>
        <v>50.428883067673482</v>
      </c>
      <c r="H237" s="5">
        <v>401575.50569000002</v>
      </c>
      <c r="I237" s="5">
        <f t="shared" si="10"/>
        <v>110.65922096180924</v>
      </c>
      <c r="J237" s="33"/>
    </row>
    <row r="238" spans="1:10" ht="63.75" x14ac:dyDescent="0.2">
      <c r="A238" s="2" t="s">
        <v>1388</v>
      </c>
      <c r="B238" s="8" t="s">
        <v>622</v>
      </c>
      <c r="C238" s="5">
        <v>772401.9</v>
      </c>
      <c r="D238" s="13">
        <v>772401.9</v>
      </c>
      <c r="E238" s="5">
        <v>379146.27039999998</v>
      </c>
      <c r="F238" s="5">
        <f t="shared" si="11"/>
        <v>49.086656881605286</v>
      </c>
      <c r="G238" s="5">
        <f t="shared" si="9"/>
        <v>49.086656881605286</v>
      </c>
      <c r="H238" s="5">
        <v>333738.70211999997</v>
      </c>
      <c r="I238" s="5">
        <f t="shared" si="10"/>
        <v>113.60572447593242</v>
      </c>
      <c r="J238" s="33"/>
    </row>
    <row r="239" spans="1:10" ht="76.5" x14ac:dyDescent="0.2">
      <c r="A239" s="2" t="s">
        <v>436</v>
      </c>
      <c r="B239" s="8" t="s">
        <v>725</v>
      </c>
      <c r="C239" s="5">
        <v>37.299999999999997</v>
      </c>
      <c r="D239" s="13">
        <v>37.299999999999997</v>
      </c>
      <c r="E239" s="5">
        <v>0.47544999999999998</v>
      </c>
      <c r="F239" s="5">
        <f t="shared" si="11"/>
        <v>1.2746648793565685</v>
      </c>
      <c r="G239" s="5">
        <f t="shared" si="9"/>
        <v>1.2746648793565685</v>
      </c>
      <c r="H239" s="5">
        <v>6.0024100000000002</v>
      </c>
      <c r="I239" s="5">
        <f t="shared" si="10"/>
        <v>7.9209850709964824</v>
      </c>
      <c r="J239" s="33"/>
    </row>
    <row r="240" spans="1:10" ht="63.75" x14ac:dyDescent="0.2">
      <c r="A240" s="2" t="s">
        <v>858</v>
      </c>
      <c r="B240" s="8" t="s">
        <v>1432</v>
      </c>
      <c r="C240" s="5">
        <v>108762.8</v>
      </c>
      <c r="D240" s="13">
        <v>108762.8</v>
      </c>
      <c r="E240" s="5">
        <v>65233.580320000001</v>
      </c>
      <c r="F240" s="5">
        <f t="shared" si="11"/>
        <v>59.977841982736749</v>
      </c>
      <c r="G240" s="5">
        <f t="shared" si="9"/>
        <v>59.977841982736749</v>
      </c>
      <c r="H240" s="5">
        <v>67830.801160000003</v>
      </c>
      <c r="I240" s="5">
        <f t="shared" si="10"/>
        <v>96.171030275945512</v>
      </c>
      <c r="J240" s="33"/>
    </row>
    <row r="241" spans="1:10" ht="38.25" x14ac:dyDescent="0.2">
      <c r="A241" s="2" t="s">
        <v>529</v>
      </c>
      <c r="B241" s="8" t="s">
        <v>933</v>
      </c>
      <c r="C241" s="5">
        <v>474.7</v>
      </c>
      <c r="D241" s="13">
        <v>474.7</v>
      </c>
      <c r="E241" s="5">
        <v>24.264880000000002</v>
      </c>
      <c r="F241" s="5">
        <f t="shared" si="11"/>
        <v>5.1116241836949659</v>
      </c>
      <c r="G241" s="5">
        <f t="shared" si="9"/>
        <v>5.1116241836949659</v>
      </c>
      <c r="H241" s="5">
        <v>123.56091000000001</v>
      </c>
      <c r="I241" s="5">
        <f t="shared" si="10"/>
        <v>19.637990688155341</v>
      </c>
      <c r="J241" s="33"/>
    </row>
    <row r="242" spans="1:10" ht="76.5" x14ac:dyDescent="0.2">
      <c r="A242" s="2" t="s">
        <v>394</v>
      </c>
      <c r="B242" s="8" t="s">
        <v>901</v>
      </c>
      <c r="C242" s="5">
        <v>211</v>
      </c>
      <c r="D242" s="13">
        <v>211</v>
      </c>
      <c r="E242" s="5">
        <v>0</v>
      </c>
      <c r="F242" s="5">
        <f t="shared" si="11"/>
        <v>0</v>
      </c>
      <c r="G242" s="5">
        <f t="shared" si="9"/>
        <v>0</v>
      </c>
      <c r="H242" s="5">
        <v>15</v>
      </c>
      <c r="I242" s="5">
        <f t="shared" si="10"/>
        <v>0</v>
      </c>
      <c r="J242" s="33"/>
    </row>
    <row r="243" spans="1:10" ht="63.75" x14ac:dyDescent="0.2">
      <c r="A243" s="2" t="s">
        <v>1474</v>
      </c>
      <c r="B243" s="8" t="s">
        <v>174</v>
      </c>
      <c r="C243" s="5">
        <v>263.7</v>
      </c>
      <c r="D243" s="13">
        <v>263.7</v>
      </c>
      <c r="E243" s="5">
        <v>24.264880000000002</v>
      </c>
      <c r="F243" s="5">
        <f t="shared" si="11"/>
        <v>9.2016989002654537</v>
      </c>
      <c r="G243" s="5">
        <f t="shared" si="9"/>
        <v>9.2016989002654537</v>
      </c>
      <c r="H243" s="5">
        <v>108.56091000000001</v>
      </c>
      <c r="I243" s="5">
        <f t="shared" si="10"/>
        <v>22.351397017582112</v>
      </c>
      <c r="J243" s="33"/>
    </row>
    <row r="244" spans="1:10" ht="51" x14ac:dyDescent="0.2">
      <c r="A244" s="2" t="s">
        <v>655</v>
      </c>
      <c r="B244" s="8" t="s">
        <v>543</v>
      </c>
      <c r="C244" s="5">
        <v>11234.8</v>
      </c>
      <c r="D244" s="13">
        <v>11234.8</v>
      </c>
      <c r="E244" s="5">
        <v>3614.3490299999999</v>
      </c>
      <c r="F244" s="5">
        <f t="shared" si="11"/>
        <v>32.171013547192651</v>
      </c>
      <c r="G244" s="5">
        <f t="shared" si="9"/>
        <v>32.171013547192651</v>
      </c>
      <c r="H244" s="5">
        <v>6053.5758100000003</v>
      </c>
      <c r="I244" s="5">
        <f t="shared" si="10"/>
        <v>59.706017458795145</v>
      </c>
      <c r="J244" s="33"/>
    </row>
    <row r="245" spans="1:10" ht="89.25" x14ac:dyDescent="0.2">
      <c r="A245" s="2" t="s">
        <v>883</v>
      </c>
      <c r="B245" s="8" t="s">
        <v>504</v>
      </c>
      <c r="C245" s="5">
        <v>5767.5</v>
      </c>
      <c r="D245" s="13">
        <v>5767.5</v>
      </c>
      <c r="E245" s="5">
        <v>1748.69406</v>
      </c>
      <c r="F245" s="5">
        <f t="shared" si="11"/>
        <v>30.319792977893368</v>
      </c>
      <c r="G245" s="5">
        <f t="shared" si="9"/>
        <v>30.319792977893368</v>
      </c>
      <c r="H245" s="5">
        <v>3285.4078</v>
      </c>
      <c r="I245" s="5">
        <f t="shared" si="10"/>
        <v>53.226088402176444</v>
      </c>
      <c r="J245" s="33"/>
    </row>
    <row r="246" spans="1:10" ht="76.5" x14ac:dyDescent="0.2">
      <c r="A246" s="2" t="s">
        <v>800</v>
      </c>
      <c r="B246" s="8" t="s">
        <v>1211</v>
      </c>
      <c r="C246" s="5">
        <v>5467.3</v>
      </c>
      <c r="D246" s="13">
        <v>5467.3</v>
      </c>
      <c r="E246" s="5">
        <v>1865.65497</v>
      </c>
      <c r="F246" s="5">
        <f t="shared" si="11"/>
        <v>34.123881440564816</v>
      </c>
      <c r="G246" s="5">
        <f t="shared" si="9"/>
        <v>34.123881440564816</v>
      </c>
      <c r="H246" s="5">
        <v>2768.1680099999999</v>
      </c>
      <c r="I246" s="5">
        <f t="shared" si="10"/>
        <v>67.396739044029346</v>
      </c>
      <c r="J246" s="33"/>
    </row>
    <row r="247" spans="1:10" ht="51" x14ac:dyDescent="0.2">
      <c r="A247" s="2" t="s">
        <v>665</v>
      </c>
      <c r="B247" s="8" t="s">
        <v>717</v>
      </c>
      <c r="C247" s="5">
        <v>0</v>
      </c>
      <c r="D247" s="13">
        <v>0</v>
      </c>
      <c r="E247" s="5">
        <v>0</v>
      </c>
      <c r="F247" s="5"/>
      <c r="G247" s="5"/>
      <c r="H247" s="5">
        <v>160.06372999999999</v>
      </c>
      <c r="I247" s="5">
        <f t="shared" si="10"/>
        <v>0</v>
      </c>
      <c r="J247" s="33"/>
    </row>
    <row r="248" spans="1:10" ht="76.5" x14ac:dyDescent="0.2">
      <c r="A248" s="2" t="s">
        <v>1258</v>
      </c>
      <c r="B248" s="8" t="s">
        <v>717</v>
      </c>
      <c r="C248" s="5">
        <v>987.5</v>
      </c>
      <c r="D248" s="13">
        <v>987.5</v>
      </c>
      <c r="E248" s="5">
        <v>182.20305999999999</v>
      </c>
      <c r="F248" s="5">
        <f t="shared" si="11"/>
        <v>18.450942784810128</v>
      </c>
      <c r="G248" s="5">
        <f t="shared" si="9"/>
        <v>18.450942784810128</v>
      </c>
      <c r="H248" s="5">
        <v>0</v>
      </c>
      <c r="I248" s="5"/>
      <c r="J248" s="33"/>
    </row>
    <row r="249" spans="1:10" ht="102" x14ac:dyDescent="0.2">
      <c r="A249" s="2" t="s">
        <v>390</v>
      </c>
      <c r="B249" s="8" t="s">
        <v>693</v>
      </c>
      <c r="C249" s="5">
        <v>0</v>
      </c>
      <c r="D249" s="13">
        <v>0</v>
      </c>
      <c r="E249" s="5">
        <v>0</v>
      </c>
      <c r="F249" s="5"/>
      <c r="G249" s="5"/>
      <c r="H249" s="5">
        <v>5</v>
      </c>
      <c r="I249" s="5">
        <f t="shared" si="10"/>
        <v>0</v>
      </c>
      <c r="J249" s="33"/>
    </row>
    <row r="250" spans="1:10" ht="127.5" x14ac:dyDescent="0.2">
      <c r="A250" s="2" t="s">
        <v>700</v>
      </c>
      <c r="B250" s="8" t="s">
        <v>693</v>
      </c>
      <c r="C250" s="5">
        <v>50</v>
      </c>
      <c r="D250" s="13">
        <v>50</v>
      </c>
      <c r="E250" s="5">
        <v>20</v>
      </c>
      <c r="F250" s="5">
        <f t="shared" si="11"/>
        <v>40</v>
      </c>
      <c r="G250" s="5">
        <f t="shared" si="9"/>
        <v>40</v>
      </c>
      <c r="H250" s="5">
        <v>0</v>
      </c>
      <c r="I250" s="5"/>
      <c r="J250" s="33"/>
    </row>
    <row r="251" spans="1:10" ht="89.25" x14ac:dyDescent="0.2">
      <c r="A251" s="2" t="s">
        <v>1024</v>
      </c>
      <c r="B251" s="8" t="s">
        <v>795</v>
      </c>
      <c r="C251" s="5">
        <v>0</v>
      </c>
      <c r="D251" s="13">
        <v>0</v>
      </c>
      <c r="E251" s="5">
        <v>0</v>
      </c>
      <c r="F251" s="5"/>
      <c r="G251" s="5"/>
      <c r="H251" s="5">
        <v>113.44623</v>
      </c>
      <c r="I251" s="5">
        <f t="shared" si="10"/>
        <v>0</v>
      </c>
      <c r="J251" s="33"/>
    </row>
    <row r="252" spans="1:10" ht="102" x14ac:dyDescent="0.2">
      <c r="A252" s="2" t="s">
        <v>1022</v>
      </c>
      <c r="B252" s="8" t="s">
        <v>795</v>
      </c>
      <c r="C252" s="5">
        <v>682.2</v>
      </c>
      <c r="D252" s="13">
        <v>682.2</v>
      </c>
      <c r="E252" s="5">
        <v>142.20305999999999</v>
      </c>
      <c r="F252" s="5">
        <f t="shared" si="11"/>
        <v>20.844775725593664</v>
      </c>
      <c r="G252" s="5">
        <f t="shared" si="9"/>
        <v>20.844775725593664</v>
      </c>
      <c r="H252" s="5">
        <v>0</v>
      </c>
      <c r="I252" s="5"/>
      <c r="J252" s="33"/>
    </row>
    <row r="253" spans="1:10" ht="165.75" x14ac:dyDescent="0.2">
      <c r="A253" s="2" t="s">
        <v>1131</v>
      </c>
      <c r="B253" s="8" t="s">
        <v>1479</v>
      </c>
      <c r="C253" s="5">
        <v>255.3</v>
      </c>
      <c r="D253" s="13">
        <v>255.3</v>
      </c>
      <c r="E253" s="5">
        <v>20</v>
      </c>
      <c r="F253" s="5">
        <f t="shared" si="11"/>
        <v>7.8339208773991382</v>
      </c>
      <c r="G253" s="5">
        <f t="shared" si="9"/>
        <v>7.8339208773991382</v>
      </c>
      <c r="H253" s="5">
        <v>41.6175</v>
      </c>
      <c r="I253" s="5">
        <f t="shared" si="10"/>
        <v>48.05670691415871</v>
      </c>
      <c r="J253" s="33"/>
    </row>
    <row r="254" spans="1:10" ht="51" x14ac:dyDescent="0.2">
      <c r="A254" s="2" t="s">
        <v>755</v>
      </c>
      <c r="B254" s="8" t="s">
        <v>299</v>
      </c>
      <c r="C254" s="5">
        <v>21.5</v>
      </c>
      <c r="D254" s="13">
        <v>21.5</v>
      </c>
      <c r="E254" s="5">
        <v>2</v>
      </c>
      <c r="F254" s="5">
        <f t="shared" si="11"/>
        <v>9.3023255813953494</v>
      </c>
      <c r="G254" s="5">
        <f t="shared" si="9"/>
        <v>9.3023255813953494</v>
      </c>
      <c r="H254" s="5">
        <v>0</v>
      </c>
      <c r="I254" s="5"/>
      <c r="J254" s="33"/>
    </row>
    <row r="255" spans="1:10" ht="63.75" x14ac:dyDescent="0.2">
      <c r="A255" s="2" t="s">
        <v>37</v>
      </c>
      <c r="B255" s="8" t="s">
        <v>982</v>
      </c>
      <c r="C255" s="5">
        <v>21.5</v>
      </c>
      <c r="D255" s="13">
        <v>21.5</v>
      </c>
      <c r="E255" s="5">
        <v>2</v>
      </c>
      <c r="F255" s="5">
        <f t="shared" si="11"/>
        <v>9.3023255813953494</v>
      </c>
      <c r="G255" s="5">
        <f t="shared" si="9"/>
        <v>9.3023255813953494</v>
      </c>
      <c r="H255" s="5">
        <v>0</v>
      </c>
      <c r="I255" s="5"/>
      <c r="J255" s="33"/>
    </row>
    <row r="256" spans="1:10" ht="51" x14ac:dyDescent="0.2">
      <c r="A256" s="2" t="s">
        <v>1382</v>
      </c>
      <c r="B256" s="8" t="s">
        <v>1342</v>
      </c>
      <c r="C256" s="5">
        <v>605.9</v>
      </c>
      <c r="D256" s="13">
        <v>605.9</v>
      </c>
      <c r="E256" s="5">
        <v>220.68986000000001</v>
      </c>
      <c r="F256" s="5">
        <f t="shared" si="11"/>
        <v>36.423479121967326</v>
      </c>
      <c r="G256" s="5">
        <f t="shared" si="9"/>
        <v>36.423479121967326</v>
      </c>
      <c r="H256" s="5">
        <v>370.12212</v>
      </c>
      <c r="I256" s="5">
        <f t="shared" si="10"/>
        <v>59.626228229752932</v>
      </c>
      <c r="J256" s="33"/>
    </row>
    <row r="257" spans="1:10" ht="63.75" x14ac:dyDescent="0.2">
      <c r="A257" s="2" t="s">
        <v>1464</v>
      </c>
      <c r="B257" s="8" t="s">
        <v>587</v>
      </c>
      <c r="C257" s="5">
        <v>605.9</v>
      </c>
      <c r="D257" s="13">
        <v>605.9</v>
      </c>
      <c r="E257" s="5">
        <v>220.68986000000001</v>
      </c>
      <c r="F257" s="5">
        <f t="shared" si="11"/>
        <v>36.423479121967326</v>
      </c>
      <c r="G257" s="5">
        <f t="shared" si="9"/>
        <v>36.423479121967326</v>
      </c>
      <c r="H257" s="5">
        <v>370.12212</v>
      </c>
      <c r="I257" s="5">
        <f t="shared" si="10"/>
        <v>59.626228229752932</v>
      </c>
      <c r="J257" s="33"/>
    </row>
    <row r="258" spans="1:10" ht="76.5" x14ac:dyDescent="0.2">
      <c r="A258" s="2" t="s">
        <v>433</v>
      </c>
      <c r="B258" s="8" t="s">
        <v>55</v>
      </c>
      <c r="C258" s="5">
        <v>0</v>
      </c>
      <c r="D258" s="13">
        <v>0</v>
      </c>
      <c r="E258" s="5">
        <v>0</v>
      </c>
      <c r="F258" s="5"/>
      <c r="G258" s="5"/>
      <c r="H258" s="5">
        <v>1</v>
      </c>
      <c r="I258" s="5">
        <f t="shared" si="10"/>
        <v>0</v>
      </c>
      <c r="J258" s="33"/>
    </row>
    <row r="259" spans="1:10" ht="89.25" x14ac:dyDescent="0.2">
      <c r="A259" s="2" t="s">
        <v>1366</v>
      </c>
      <c r="B259" s="8" t="s">
        <v>767</v>
      </c>
      <c r="C259" s="5">
        <v>0</v>
      </c>
      <c r="D259" s="13">
        <v>0</v>
      </c>
      <c r="E259" s="5">
        <v>0</v>
      </c>
      <c r="F259" s="5"/>
      <c r="G259" s="5"/>
      <c r="H259" s="5">
        <v>1</v>
      </c>
      <c r="I259" s="5">
        <f t="shared" si="10"/>
        <v>0</v>
      </c>
      <c r="J259" s="33"/>
    </row>
    <row r="260" spans="1:10" ht="38.25" x14ac:dyDescent="0.2">
      <c r="A260" s="2" t="s">
        <v>1311</v>
      </c>
      <c r="B260" s="8" t="s">
        <v>1127</v>
      </c>
      <c r="C260" s="5">
        <v>7574.7</v>
      </c>
      <c r="D260" s="13">
        <v>7574.7</v>
      </c>
      <c r="E260" s="5">
        <v>1343.31312</v>
      </c>
      <c r="F260" s="5">
        <f t="shared" si="11"/>
        <v>17.734208879559588</v>
      </c>
      <c r="G260" s="5">
        <f t="shared" si="9"/>
        <v>17.734208879559588</v>
      </c>
      <c r="H260" s="5">
        <v>1550.8082199999999</v>
      </c>
      <c r="I260" s="5">
        <f t="shared" si="10"/>
        <v>86.620196016242417</v>
      </c>
      <c r="J260" s="33"/>
    </row>
    <row r="261" spans="1:10" ht="76.5" x14ac:dyDescent="0.2">
      <c r="A261" s="2" t="s">
        <v>1428</v>
      </c>
      <c r="B261" s="8" t="s">
        <v>1095</v>
      </c>
      <c r="C261" s="5">
        <v>131.5</v>
      </c>
      <c r="D261" s="13">
        <v>131.5</v>
      </c>
      <c r="E261" s="5">
        <v>5.0466300000000004</v>
      </c>
      <c r="F261" s="5">
        <f t="shared" si="11"/>
        <v>3.8377414448669205</v>
      </c>
      <c r="G261" s="5">
        <f t="shared" si="9"/>
        <v>3.8377414448669205</v>
      </c>
      <c r="H261" s="5">
        <v>78</v>
      </c>
      <c r="I261" s="5">
        <f t="shared" si="10"/>
        <v>6.4700384615384614</v>
      </c>
      <c r="J261" s="33"/>
    </row>
    <row r="262" spans="1:10" ht="63.75" x14ac:dyDescent="0.2">
      <c r="A262" s="2" t="s">
        <v>313</v>
      </c>
      <c r="B262" s="8" t="s">
        <v>340</v>
      </c>
      <c r="C262" s="5">
        <v>7443.2</v>
      </c>
      <c r="D262" s="13">
        <v>7443.2</v>
      </c>
      <c r="E262" s="5">
        <v>1338.26649</v>
      </c>
      <c r="F262" s="5">
        <f t="shared" si="11"/>
        <v>17.979719609845226</v>
      </c>
      <c r="G262" s="5">
        <f t="shared" ref="G262:G321" si="12">E262/D262*100</f>
        <v>17.979719609845226</v>
      </c>
      <c r="H262" s="5">
        <v>1472.8082199999999</v>
      </c>
      <c r="I262" s="5">
        <f t="shared" ref="I262:I319" si="13">E262/H262*100</f>
        <v>90.864952532652225</v>
      </c>
      <c r="J262" s="33"/>
    </row>
    <row r="263" spans="1:10" ht="51" x14ac:dyDescent="0.2">
      <c r="A263" s="2" t="s">
        <v>1248</v>
      </c>
      <c r="B263" s="8" t="s">
        <v>325</v>
      </c>
      <c r="C263" s="5">
        <v>12217</v>
      </c>
      <c r="D263" s="13">
        <v>12217</v>
      </c>
      <c r="E263" s="5">
        <v>13204.64056</v>
      </c>
      <c r="F263" s="5">
        <f t="shared" ref="F263:F326" si="14">E263/C263*100</f>
        <v>108.08414962756814</v>
      </c>
      <c r="G263" s="5">
        <f t="shared" si="12"/>
        <v>108.08414962756814</v>
      </c>
      <c r="H263" s="5">
        <v>5628.9384499999996</v>
      </c>
      <c r="I263" s="35" t="s">
        <v>1499</v>
      </c>
      <c r="J263" s="33"/>
    </row>
    <row r="264" spans="1:10" ht="76.5" x14ac:dyDescent="0.2">
      <c r="A264" s="2" t="s">
        <v>900</v>
      </c>
      <c r="B264" s="8" t="s">
        <v>293</v>
      </c>
      <c r="C264" s="5">
        <v>25</v>
      </c>
      <c r="D264" s="13">
        <v>25</v>
      </c>
      <c r="E264" s="5">
        <v>0</v>
      </c>
      <c r="F264" s="5">
        <f t="shared" si="14"/>
        <v>0</v>
      </c>
      <c r="G264" s="5">
        <f t="shared" si="12"/>
        <v>0</v>
      </c>
      <c r="H264" s="5">
        <v>2.6900000000000001E-3</v>
      </c>
      <c r="I264" s="5">
        <f t="shared" si="13"/>
        <v>0</v>
      </c>
      <c r="J264" s="33"/>
    </row>
    <row r="265" spans="1:10" ht="63.75" x14ac:dyDescent="0.2">
      <c r="A265" s="2" t="s">
        <v>882</v>
      </c>
      <c r="B265" s="8" t="s">
        <v>1020</v>
      </c>
      <c r="C265" s="5">
        <v>12192</v>
      </c>
      <c r="D265" s="13">
        <v>12192</v>
      </c>
      <c r="E265" s="5">
        <v>13204.64056</v>
      </c>
      <c r="F265" s="5">
        <f t="shared" si="14"/>
        <v>108.30577887139108</v>
      </c>
      <c r="G265" s="5">
        <f t="shared" si="12"/>
        <v>108.30577887139108</v>
      </c>
      <c r="H265" s="5">
        <v>5628.9357600000003</v>
      </c>
      <c r="I265" s="35" t="s">
        <v>1499</v>
      </c>
      <c r="J265" s="33"/>
    </row>
    <row r="266" spans="1:10" ht="127.5" x14ac:dyDescent="0.2">
      <c r="A266" s="2" t="s">
        <v>1161</v>
      </c>
      <c r="B266" s="8" t="s">
        <v>735</v>
      </c>
      <c r="C266" s="5">
        <v>175</v>
      </c>
      <c r="D266" s="13">
        <v>175</v>
      </c>
      <c r="E266" s="5">
        <v>0</v>
      </c>
      <c r="F266" s="5">
        <f t="shared" si="14"/>
        <v>0</v>
      </c>
      <c r="G266" s="5">
        <f t="shared" si="12"/>
        <v>0</v>
      </c>
      <c r="H266" s="5">
        <v>0</v>
      </c>
      <c r="I266" s="5"/>
      <c r="J266" s="33"/>
    </row>
    <row r="267" spans="1:10" ht="114.75" x14ac:dyDescent="0.2">
      <c r="A267" s="2" t="s">
        <v>805</v>
      </c>
      <c r="B267" s="8" t="s">
        <v>705</v>
      </c>
      <c r="C267" s="5">
        <v>175</v>
      </c>
      <c r="D267" s="13">
        <v>175</v>
      </c>
      <c r="E267" s="5">
        <v>0</v>
      </c>
      <c r="F267" s="5">
        <f t="shared" si="14"/>
        <v>0</v>
      </c>
      <c r="G267" s="5">
        <f t="shared" si="12"/>
        <v>0</v>
      </c>
      <c r="H267" s="5">
        <v>0</v>
      </c>
      <c r="I267" s="5"/>
      <c r="J267" s="33"/>
    </row>
    <row r="268" spans="1:10" ht="89.25" x14ac:dyDescent="0.2">
      <c r="A268" s="2" t="s">
        <v>662</v>
      </c>
      <c r="B268" s="8" t="s">
        <v>893</v>
      </c>
      <c r="C268" s="5">
        <v>855</v>
      </c>
      <c r="D268" s="13">
        <v>855</v>
      </c>
      <c r="E268" s="5">
        <v>25</v>
      </c>
      <c r="F268" s="5">
        <f t="shared" si="14"/>
        <v>2.9239766081871341</v>
      </c>
      <c r="G268" s="5">
        <f t="shared" si="12"/>
        <v>2.9239766081871341</v>
      </c>
      <c r="H268" s="5">
        <v>85</v>
      </c>
      <c r="I268" s="5">
        <f t="shared" si="13"/>
        <v>29.411764705882355</v>
      </c>
      <c r="J268" s="33"/>
    </row>
    <row r="269" spans="1:10" ht="127.5" x14ac:dyDescent="0.2">
      <c r="A269" s="2" t="s">
        <v>849</v>
      </c>
      <c r="B269" s="8" t="s">
        <v>718</v>
      </c>
      <c r="C269" s="5">
        <v>855</v>
      </c>
      <c r="D269" s="13">
        <v>855</v>
      </c>
      <c r="E269" s="5">
        <v>25</v>
      </c>
      <c r="F269" s="5">
        <f t="shared" si="14"/>
        <v>2.9239766081871341</v>
      </c>
      <c r="G269" s="5">
        <f t="shared" si="12"/>
        <v>2.9239766081871341</v>
      </c>
      <c r="H269" s="5">
        <v>85</v>
      </c>
      <c r="I269" s="5">
        <f t="shared" si="13"/>
        <v>29.411764705882355</v>
      </c>
      <c r="J269" s="33"/>
    </row>
    <row r="270" spans="1:10" ht="25.5" x14ac:dyDescent="0.2">
      <c r="A270" s="2" t="s">
        <v>524</v>
      </c>
      <c r="B270" s="8" t="s">
        <v>1343</v>
      </c>
      <c r="C270" s="5">
        <v>18797.099999999999</v>
      </c>
      <c r="D270" s="13">
        <v>18797.099999999999</v>
      </c>
      <c r="E270" s="5">
        <v>16158.70305</v>
      </c>
      <c r="F270" s="5">
        <f t="shared" si="14"/>
        <v>85.963808513015323</v>
      </c>
      <c r="G270" s="5">
        <f t="shared" si="12"/>
        <v>85.963808513015323</v>
      </c>
      <c r="H270" s="5">
        <v>13317.838760000001</v>
      </c>
      <c r="I270" s="5">
        <f t="shared" si="13"/>
        <v>121.33127109582156</v>
      </c>
      <c r="J270" s="33"/>
    </row>
    <row r="271" spans="1:10" ht="51" x14ac:dyDescent="0.2">
      <c r="A271" s="2" t="s">
        <v>326</v>
      </c>
      <c r="B271" s="8" t="s">
        <v>925</v>
      </c>
      <c r="C271" s="5">
        <v>18797.099999999999</v>
      </c>
      <c r="D271" s="13">
        <v>18797.099999999999</v>
      </c>
      <c r="E271" s="5">
        <v>16158.70305</v>
      </c>
      <c r="F271" s="5">
        <f t="shared" si="14"/>
        <v>85.963808513015323</v>
      </c>
      <c r="G271" s="5">
        <f t="shared" si="12"/>
        <v>85.963808513015323</v>
      </c>
      <c r="H271" s="5">
        <v>13317.838760000001</v>
      </c>
      <c r="I271" s="5">
        <f t="shared" si="13"/>
        <v>121.33127109582156</v>
      </c>
      <c r="J271" s="33"/>
    </row>
    <row r="272" spans="1:10" ht="76.5" x14ac:dyDescent="0.2">
      <c r="A272" s="2" t="s">
        <v>1220</v>
      </c>
      <c r="B272" s="8" t="s">
        <v>1201</v>
      </c>
      <c r="C272" s="5">
        <v>24866.5</v>
      </c>
      <c r="D272" s="13">
        <v>24866.5</v>
      </c>
      <c r="E272" s="5">
        <v>44710.388700000003</v>
      </c>
      <c r="F272" s="5">
        <f t="shared" si="14"/>
        <v>179.80169585587035</v>
      </c>
      <c r="G272" s="5">
        <f t="shared" si="12"/>
        <v>179.80169585587035</v>
      </c>
      <c r="H272" s="5">
        <v>24373.244449999998</v>
      </c>
      <c r="I272" s="5">
        <f t="shared" si="13"/>
        <v>183.44044754369995</v>
      </c>
      <c r="J272" s="33"/>
    </row>
    <row r="273" spans="1:10" ht="38.25" x14ac:dyDescent="0.2">
      <c r="A273" s="2" t="s">
        <v>1373</v>
      </c>
      <c r="B273" s="8" t="s">
        <v>782</v>
      </c>
      <c r="C273" s="5">
        <v>9923.2000000000007</v>
      </c>
      <c r="D273" s="13">
        <v>9923.2000000000007</v>
      </c>
      <c r="E273" s="5">
        <v>22813.95377</v>
      </c>
      <c r="F273" s="34" t="s">
        <v>1499</v>
      </c>
      <c r="G273" s="34" t="s">
        <v>1499</v>
      </c>
      <c r="H273" s="5">
        <v>14070.139859999999</v>
      </c>
      <c r="I273" s="5">
        <f t="shared" si="13"/>
        <v>162.14447046726087</v>
      </c>
      <c r="J273" s="33"/>
    </row>
    <row r="274" spans="1:10" ht="63.75" x14ac:dyDescent="0.2">
      <c r="A274" s="2" t="s">
        <v>688</v>
      </c>
      <c r="B274" s="8" t="s">
        <v>225</v>
      </c>
      <c r="C274" s="5">
        <v>9923.2000000000007</v>
      </c>
      <c r="D274" s="13">
        <v>9923.2000000000007</v>
      </c>
      <c r="E274" s="5">
        <v>22813.95377</v>
      </c>
      <c r="F274" s="34" t="s">
        <v>1499</v>
      </c>
      <c r="G274" s="34" t="s">
        <v>1499</v>
      </c>
      <c r="H274" s="5">
        <v>14070.139859999999</v>
      </c>
      <c r="I274" s="5">
        <f t="shared" si="13"/>
        <v>162.14447046726087</v>
      </c>
      <c r="J274" s="33"/>
    </row>
    <row r="275" spans="1:10" ht="63.75" x14ac:dyDescent="0.2">
      <c r="A275" s="2" t="s">
        <v>116</v>
      </c>
      <c r="B275" s="8" t="s">
        <v>578</v>
      </c>
      <c r="C275" s="5">
        <v>5036.8999999999996</v>
      </c>
      <c r="D275" s="13">
        <v>5036.8999999999996</v>
      </c>
      <c r="E275" s="5">
        <v>4172.71976</v>
      </c>
      <c r="F275" s="5">
        <f t="shared" si="14"/>
        <v>82.843013758462547</v>
      </c>
      <c r="G275" s="5">
        <f t="shared" si="12"/>
        <v>82.843013758462547</v>
      </c>
      <c r="H275" s="5">
        <v>3719.20631</v>
      </c>
      <c r="I275" s="5">
        <f t="shared" si="13"/>
        <v>112.19382341820128</v>
      </c>
      <c r="J275" s="33"/>
    </row>
    <row r="276" spans="1:10" ht="63.75" x14ac:dyDescent="0.2">
      <c r="A276" s="2" t="s">
        <v>365</v>
      </c>
      <c r="B276" s="8" t="s">
        <v>845</v>
      </c>
      <c r="C276" s="5">
        <v>5036.8999999999996</v>
      </c>
      <c r="D276" s="13">
        <v>5036.8999999999996</v>
      </c>
      <c r="E276" s="5">
        <v>4172.71976</v>
      </c>
      <c r="F276" s="5">
        <f t="shared" si="14"/>
        <v>82.843013758462547</v>
      </c>
      <c r="G276" s="5">
        <f t="shared" si="12"/>
        <v>82.843013758462547</v>
      </c>
      <c r="H276" s="5">
        <v>3719.20631</v>
      </c>
      <c r="I276" s="5">
        <f t="shared" si="13"/>
        <v>112.19382341820128</v>
      </c>
      <c r="J276" s="33"/>
    </row>
    <row r="277" spans="1:10" ht="51" x14ac:dyDescent="0.2">
      <c r="A277" s="2" t="s">
        <v>1060</v>
      </c>
      <c r="B277" s="8" t="s">
        <v>135</v>
      </c>
      <c r="C277" s="5">
        <v>0</v>
      </c>
      <c r="D277" s="13">
        <v>0</v>
      </c>
      <c r="E277" s="5">
        <v>6.8669999999999995E-2</v>
      </c>
      <c r="F277" s="5"/>
      <c r="G277" s="5"/>
      <c r="H277" s="5">
        <v>23.1187</v>
      </c>
      <c r="I277" s="5">
        <f t="shared" si="13"/>
        <v>0.29703227257588011</v>
      </c>
      <c r="J277" s="33"/>
    </row>
    <row r="278" spans="1:10" ht="63.75" x14ac:dyDescent="0.2">
      <c r="A278" s="2" t="s">
        <v>1199</v>
      </c>
      <c r="B278" s="8" t="s">
        <v>1044</v>
      </c>
      <c r="C278" s="5">
        <v>0</v>
      </c>
      <c r="D278" s="13">
        <v>0</v>
      </c>
      <c r="E278" s="5">
        <v>6.8669999999999995E-2</v>
      </c>
      <c r="F278" s="5"/>
      <c r="G278" s="5"/>
      <c r="H278" s="5">
        <v>23.1187</v>
      </c>
      <c r="I278" s="5">
        <f t="shared" si="13"/>
        <v>0.29703227257588011</v>
      </c>
      <c r="J278" s="33"/>
    </row>
    <row r="279" spans="1:10" ht="63.75" x14ac:dyDescent="0.2">
      <c r="A279" s="2" t="s">
        <v>1367</v>
      </c>
      <c r="B279" s="8" t="s">
        <v>741</v>
      </c>
      <c r="C279" s="5">
        <v>9906.4</v>
      </c>
      <c r="D279" s="13">
        <v>9906.4</v>
      </c>
      <c r="E279" s="5">
        <v>17723.646499999999</v>
      </c>
      <c r="F279" s="5">
        <f t="shared" si="14"/>
        <v>178.91107263990955</v>
      </c>
      <c r="G279" s="5">
        <f t="shared" si="12"/>
        <v>178.91107263990955</v>
      </c>
      <c r="H279" s="5">
        <v>6560.7795800000004</v>
      </c>
      <c r="I279" s="35" t="s">
        <v>1499</v>
      </c>
      <c r="J279" s="33"/>
    </row>
    <row r="280" spans="1:10" ht="51" x14ac:dyDescent="0.2">
      <c r="A280" s="2" t="s">
        <v>859</v>
      </c>
      <c r="B280" s="8" t="s">
        <v>1036</v>
      </c>
      <c r="C280" s="5">
        <v>9906.4</v>
      </c>
      <c r="D280" s="13">
        <v>9906.4</v>
      </c>
      <c r="E280" s="5">
        <v>17723.646499999999</v>
      </c>
      <c r="F280" s="5">
        <f t="shared" si="14"/>
        <v>178.91107263990955</v>
      </c>
      <c r="G280" s="5">
        <f t="shared" si="12"/>
        <v>178.91107263990955</v>
      </c>
      <c r="H280" s="5">
        <v>6560.7795800000004</v>
      </c>
      <c r="I280" s="35" t="s">
        <v>1499</v>
      </c>
      <c r="J280" s="33"/>
    </row>
    <row r="281" spans="1:10" ht="51" x14ac:dyDescent="0.2">
      <c r="A281" s="2" t="s">
        <v>1303</v>
      </c>
      <c r="B281" s="8" t="s">
        <v>1093</v>
      </c>
      <c r="C281" s="5">
        <v>3650</v>
      </c>
      <c r="D281" s="13">
        <v>3650</v>
      </c>
      <c r="E281" s="5">
        <v>2750</v>
      </c>
      <c r="F281" s="5">
        <f t="shared" si="14"/>
        <v>75.342465753424662</v>
      </c>
      <c r="G281" s="5">
        <f t="shared" si="12"/>
        <v>75.342465753424662</v>
      </c>
      <c r="H281" s="5">
        <v>6673.6279999999997</v>
      </c>
      <c r="I281" s="5">
        <f t="shared" si="13"/>
        <v>41.20697168017157</v>
      </c>
      <c r="J281" s="33"/>
    </row>
    <row r="282" spans="1:10" ht="38.25" x14ac:dyDescent="0.2">
      <c r="A282" s="2" t="s">
        <v>1082</v>
      </c>
      <c r="B282" s="8" t="s">
        <v>748</v>
      </c>
      <c r="C282" s="5">
        <v>3650</v>
      </c>
      <c r="D282" s="13">
        <v>3650</v>
      </c>
      <c r="E282" s="5">
        <v>2750</v>
      </c>
      <c r="F282" s="5">
        <f t="shared" si="14"/>
        <v>75.342465753424662</v>
      </c>
      <c r="G282" s="5">
        <f t="shared" si="12"/>
        <v>75.342465753424662</v>
      </c>
      <c r="H282" s="5">
        <v>6673.6279999999997</v>
      </c>
      <c r="I282" s="5">
        <f t="shared" si="13"/>
        <v>41.20697168017157</v>
      </c>
      <c r="J282" s="33"/>
    </row>
    <row r="283" spans="1:10" x14ac:dyDescent="0.2">
      <c r="A283" s="2" t="s">
        <v>1434</v>
      </c>
      <c r="B283" s="8" t="s">
        <v>345</v>
      </c>
      <c r="C283" s="5">
        <v>533</v>
      </c>
      <c r="D283" s="13">
        <v>533</v>
      </c>
      <c r="E283" s="5">
        <v>6998.7073600000003</v>
      </c>
      <c r="F283" s="34" t="s">
        <v>1499</v>
      </c>
      <c r="G283" s="34" t="s">
        <v>1499</v>
      </c>
      <c r="H283" s="5">
        <v>-5264.1459599999998</v>
      </c>
      <c r="I283" s="5">
        <f t="shared" si="13"/>
        <v>-132.95048072717194</v>
      </c>
      <c r="J283" s="33"/>
    </row>
    <row r="284" spans="1:10" ht="76.5" x14ac:dyDescent="0.2">
      <c r="A284" s="2" t="s">
        <v>187</v>
      </c>
      <c r="B284" s="8" t="s">
        <v>1031</v>
      </c>
      <c r="C284" s="5">
        <v>435.2</v>
      </c>
      <c r="D284" s="13">
        <v>435.2</v>
      </c>
      <c r="E284" s="5">
        <v>5520.87435</v>
      </c>
      <c r="F284" s="34" t="s">
        <v>1499</v>
      </c>
      <c r="G284" s="34" t="s">
        <v>1499</v>
      </c>
      <c r="H284" s="5">
        <v>846.86568</v>
      </c>
      <c r="I284" s="35" t="s">
        <v>1499</v>
      </c>
      <c r="J284" s="33"/>
    </row>
    <row r="285" spans="1:10" ht="38.25" x14ac:dyDescent="0.2">
      <c r="A285" s="2" t="s">
        <v>153</v>
      </c>
      <c r="B285" s="8" t="s">
        <v>273</v>
      </c>
      <c r="C285" s="5">
        <v>136.6</v>
      </c>
      <c r="D285" s="13">
        <v>136.6</v>
      </c>
      <c r="E285" s="5">
        <v>5174.5106100000003</v>
      </c>
      <c r="F285" s="34" t="s">
        <v>1499</v>
      </c>
      <c r="G285" s="34" t="s">
        <v>1499</v>
      </c>
      <c r="H285" s="5">
        <v>592.93600000000004</v>
      </c>
      <c r="I285" s="35" t="s">
        <v>1499</v>
      </c>
      <c r="J285" s="33"/>
    </row>
    <row r="286" spans="1:10" ht="63.75" x14ac:dyDescent="0.2">
      <c r="A286" s="2" t="s">
        <v>1040</v>
      </c>
      <c r="B286" s="8" t="s">
        <v>997</v>
      </c>
      <c r="C286" s="5">
        <v>298.60000000000002</v>
      </c>
      <c r="D286" s="13">
        <v>298.60000000000002</v>
      </c>
      <c r="E286" s="5">
        <v>346.36374000000001</v>
      </c>
      <c r="F286" s="5">
        <f t="shared" si="14"/>
        <v>115.99589417280643</v>
      </c>
      <c r="G286" s="5">
        <f t="shared" si="12"/>
        <v>115.99589417280643</v>
      </c>
      <c r="H286" s="5">
        <v>253.92967999999999</v>
      </c>
      <c r="I286" s="5">
        <f t="shared" si="13"/>
        <v>136.40143995770799</v>
      </c>
      <c r="J286" s="33"/>
    </row>
    <row r="287" spans="1:10" ht="25.5" x14ac:dyDescent="0.2">
      <c r="A287" s="2" t="s">
        <v>921</v>
      </c>
      <c r="B287" s="8" t="s">
        <v>938</v>
      </c>
      <c r="C287" s="5">
        <v>6.6</v>
      </c>
      <c r="D287" s="13">
        <v>6.6</v>
      </c>
      <c r="E287" s="5">
        <v>194.11500000000001</v>
      </c>
      <c r="F287" s="34" t="s">
        <v>1499</v>
      </c>
      <c r="G287" s="34" t="s">
        <v>1499</v>
      </c>
      <c r="H287" s="5">
        <v>-37.940759999999997</v>
      </c>
      <c r="I287" s="5"/>
      <c r="J287" s="33"/>
    </row>
    <row r="288" spans="1:10" ht="127.5" x14ac:dyDescent="0.2">
      <c r="A288" s="2" t="s">
        <v>759</v>
      </c>
      <c r="B288" s="8" t="s">
        <v>1153</v>
      </c>
      <c r="C288" s="5">
        <v>6.6</v>
      </c>
      <c r="D288" s="13">
        <v>6.6</v>
      </c>
      <c r="E288" s="5">
        <v>13.215</v>
      </c>
      <c r="F288" s="34" t="s">
        <v>1499</v>
      </c>
      <c r="G288" s="34" t="s">
        <v>1499</v>
      </c>
      <c r="H288" s="5">
        <v>-37.940759999999997</v>
      </c>
      <c r="I288" s="5">
        <f t="shared" si="13"/>
        <v>-34.830614884888973</v>
      </c>
      <c r="J288" s="33"/>
    </row>
    <row r="289" spans="1:10" ht="114.75" x14ac:dyDescent="0.2">
      <c r="A289" s="2" t="s">
        <v>197</v>
      </c>
      <c r="B289" s="8" t="s">
        <v>405</v>
      </c>
      <c r="C289" s="5">
        <v>0</v>
      </c>
      <c r="D289" s="13">
        <v>0</v>
      </c>
      <c r="E289" s="5">
        <v>180.9</v>
      </c>
      <c r="F289" s="5"/>
      <c r="G289" s="5"/>
      <c r="H289" s="5">
        <v>0</v>
      </c>
      <c r="I289" s="5"/>
      <c r="J289" s="33"/>
    </row>
    <row r="290" spans="1:10" ht="51" x14ac:dyDescent="0.2">
      <c r="A290" s="2" t="s">
        <v>1237</v>
      </c>
      <c r="B290" s="8" t="s">
        <v>328</v>
      </c>
      <c r="C290" s="5">
        <v>91.2</v>
      </c>
      <c r="D290" s="13">
        <v>91.2</v>
      </c>
      <c r="E290" s="5">
        <v>1283.71801</v>
      </c>
      <c r="F290" s="34" t="s">
        <v>1499</v>
      </c>
      <c r="G290" s="34" t="s">
        <v>1499</v>
      </c>
      <c r="H290" s="5">
        <v>-6073.0708800000002</v>
      </c>
      <c r="I290" s="5">
        <f t="shared" si="13"/>
        <v>-21.137873003056402</v>
      </c>
      <c r="J290" s="33"/>
    </row>
    <row r="291" spans="1:10" ht="51" x14ac:dyDescent="0.2">
      <c r="A291" s="2" t="s">
        <v>1322</v>
      </c>
      <c r="B291" s="8" t="s">
        <v>142</v>
      </c>
      <c r="C291" s="5">
        <v>91.2</v>
      </c>
      <c r="D291" s="13">
        <v>91.2</v>
      </c>
      <c r="E291" s="5">
        <v>1283.71801</v>
      </c>
      <c r="F291" s="34" t="s">
        <v>1499</v>
      </c>
      <c r="G291" s="34" t="s">
        <v>1499</v>
      </c>
      <c r="H291" s="5">
        <v>-6071.27088</v>
      </c>
      <c r="I291" s="5">
        <f t="shared" si="13"/>
        <v>-21.144139923468543</v>
      </c>
      <c r="J291" s="33"/>
    </row>
    <row r="292" spans="1:10" ht="51" x14ac:dyDescent="0.2">
      <c r="A292" s="2" t="s">
        <v>1124</v>
      </c>
      <c r="B292" s="8" t="s">
        <v>30</v>
      </c>
      <c r="C292" s="5">
        <v>0</v>
      </c>
      <c r="D292" s="13">
        <v>0</v>
      </c>
      <c r="E292" s="5">
        <v>0</v>
      </c>
      <c r="F292" s="5"/>
      <c r="G292" s="5"/>
      <c r="H292" s="5">
        <v>-1.8</v>
      </c>
      <c r="I292" s="5">
        <f t="shared" si="13"/>
        <v>0</v>
      </c>
      <c r="J292" s="33"/>
    </row>
    <row r="293" spans="1:10" x14ac:dyDescent="0.2">
      <c r="A293" s="2" t="s">
        <v>71</v>
      </c>
      <c r="B293" s="8" t="s">
        <v>316</v>
      </c>
      <c r="C293" s="5">
        <v>4488.8999999999996</v>
      </c>
      <c r="D293" s="13">
        <v>4488.8999999999996</v>
      </c>
      <c r="E293" s="5">
        <v>54.799199999999999</v>
      </c>
      <c r="F293" s="5">
        <f t="shared" si="14"/>
        <v>1.2207712357147631</v>
      </c>
      <c r="G293" s="5">
        <f t="shared" si="12"/>
        <v>1.2207712357147631</v>
      </c>
      <c r="H293" s="5">
        <v>2260.9483599999999</v>
      </c>
      <c r="I293" s="5">
        <f t="shared" si="13"/>
        <v>2.4237262986404517</v>
      </c>
      <c r="J293" s="33"/>
    </row>
    <row r="294" spans="1:10" ht="25.5" x14ac:dyDescent="0.2">
      <c r="A294" s="2" t="s">
        <v>539</v>
      </c>
      <c r="B294" s="8" t="s">
        <v>502</v>
      </c>
      <c r="C294" s="5">
        <v>4488.8999999999996</v>
      </c>
      <c r="D294" s="13">
        <v>4488.8999999999996</v>
      </c>
      <c r="E294" s="5">
        <v>54.799199999999999</v>
      </c>
      <c r="F294" s="5">
        <f t="shared" si="14"/>
        <v>1.2207712357147631</v>
      </c>
      <c r="G294" s="5">
        <f t="shared" si="12"/>
        <v>1.2207712357147631</v>
      </c>
      <c r="H294" s="5">
        <v>2260.9483599999999</v>
      </c>
      <c r="I294" s="5">
        <f t="shared" si="13"/>
        <v>2.4237262986404517</v>
      </c>
      <c r="J294" s="33"/>
    </row>
    <row r="295" spans="1:10" ht="51" x14ac:dyDescent="0.2">
      <c r="A295" s="2" t="s">
        <v>1472</v>
      </c>
      <c r="B295" s="8" t="s">
        <v>1182</v>
      </c>
      <c r="C295" s="5">
        <v>0</v>
      </c>
      <c r="D295" s="13">
        <v>0</v>
      </c>
      <c r="E295" s="5">
        <v>0</v>
      </c>
      <c r="F295" s="5"/>
      <c r="G295" s="5"/>
      <c r="H295" s="5">
        <v>2260.9483599999999</v>
      </c>
      <c r="I295" s="5">
        <f t="shared" si="13"/>
        <v>0</v>
      </c>
      <c r="J295" s="33"/>
    </row>
    <row r="296" spans="1:10" ht="38.25" x14ac:dyDescent="0.2">
      <c r="A296" s="2" t="s">
        <v>1092</v>
      </c>
      <c r="B296" s="8" t="s">
        <v>1182</v>
      </c>
      <c r="C296" s="5">
        <v>4488.8999999999996</v>
      </c>
      <c r="D296" s="13">
        <v>4488.8999999999996</v>
      </c>
      <c r="E296" s="5">
        <v>54.799199999999999</v>
      </c>
      <c r="F296" s="5">
        <f t="shared" si="14"/>
        <v>1.2207712357147631</v>
      </c>
      <c r="G296" s="5">
        <f t="shared" si="12"/>
        <v>1.2207712357147631</v>
      </c>
      <c r="H296" s="5">
        <v>0</v>
      </c>
      <c r="I296" s="5"/>
      <c r="J296" s="33"/>
    </row>
    <row r="297" spans="1:10" ht="89.25" x14ac:dyDescent="0.2">
      <c r="A297" s="2" t="s">
        <v>248</v>
      </c>
      <c r="B297" s="8" t="s">
        <v>808</v>
      </c>
      <c r="C297" s="5">
        <v>229820</v>
      </c>
      <c r="D297" s="13">
        <v>229820</v>
      </c>
      <c r="E297" s="5">
        <v>198747.00180999999</v>
      </c>
      <c r="F297" s="5">
        <f t="shared" si="14"/>
        <v>86.479419463058036</v>
      </c>
      <c r="G297" s="5">
        <f t="shared" si="12"/>
        <v>86.479419463058036</v>
      </c>
      <c r="H297" s="5">
        <v>55945.658640000001</v>
      </c>
      <c r="I297" s="35" t="s">
        <v>1499</v>
      </c>
      <c r="J297" s="33"/>
    </row>
    <row r="298" spans="1:10" x14ac:dyDescent="0.2">
      <c r="A298" s="2" t="s">
        <v>573</v>
      </c>
      <c r="B298" s="8" t="s">
        <v>466</v>
      </c>
      <c r="C298" s="5">
        <v>351.8</v>
      </c>
      <c r="D298" s="13">
        <v>351.8</v>
      </c>
      <c r="E298" s="5">
        <v>18888.384529999999</v>
      </c>
      <c r="F298" s="34" t="s">
        <v>1499</v>
      </c>
      <c r="G298" s="34" t="s">
        <v>1499</v>
      </c>
      <c r="H298" s="5">
        <v>-2871.2121900000002</v>
      </c>
      <c r="I298" s="5"/>
      <c r="J298" s="33"/>
    </row>
    <row r="299" spans="1:10" x14ac:dyDescent="0.2">
      <c r="A299" s="2" t="s">
        <v>1116</v>
      </c>
      <c r="B299" s="8" t="s">
        <v>199</v>
      </c>
      <c r="C299" s="5">
        <v>0</v>
      </c>
      <c r="D299" s="13">
        <v>0</v>
      </c>
      <c r="E299" s="5">
        <v>18644.313920000001</v>
      </c>
      <c r="F299" s="5"/>
      <c r="G299" s="5"/>
      <c r="H299" s="5">
        <v>-3079.9220399999999</v>
      </c>
      <c r="I299" s="5"/>
      <c r="J299" s="33"/>
    </row>
    <row r="300" spans="1:10" ht="25.5" x14ac:dyDescent="0.2">
      <c r="A300" s="2" t="s">
        <v>1278</v>
      </c>
      <c r="B300" s="8" t="s">
        <v>262</v>
      </c>
      <c r="C300" s="5">
        <v>0</v>
      </c>
      <c r="D300" s="13">
        <v>0</v>
      </c>
      <c r="E300" s="5">
        <v>18644.313920000001</v>
      </c>
      <c r="F300" s="5"/>
      <c r="G300" s="5"/>
      <c r="H300" s="5">
        <v>-3079.9220399999999</v>
      </c>
      <c r="I300" s="5"/>
      <c r="J300" s="33"/>
    </row>
    <row r="301" spans="1:10" x14ac:dyDescent="0.2">
      <c r="A301" s="2" t="s">
        <v>857</v>
      </c>
      <c r="B301" s="8" t="s">
        <v>1426</v>
      </c>
      <c r="C301" s="5">
        <v>351.8</v>
      </c>
      <c r="D301" s="13">
        <v>351.8</v>
      </c>
      <c r="E301" s="5">
        <v>244.07060999999999</v>
      </c>
      <c r="F301" s="5">
        <f t="shared" si="14"/>
        <v>69.377660602615123</v>
      </c>
      <c r="G301" s="5">
        <f t="shared" si="12"/>
        <v>69.377660602615123</v>
      </c>
      <c r="H301" s="5">
        <v>208.70984999999999</v>
      </c>
      <c r="I301" s="5">
        <f t="shared" si="13"/>
        <v>116.9425448774938</v>
      </c>
      <c r="J301" s="33"/>
    </row>
    <row r="302" spans="1:10" ht="25.5" x14ac:dyDescent="0.2">
      <c r="A302" s="2" t="s">
        <v>1207</v>
      </c>
      <c r="B302" s="8" t="s">
        <v>15</v>
      </c>
      <c r="C302" s="5">
        <v>351.8</v>
      </c>
      <c r="D302" s="13">
        <v>351.8</v>
      </c>
      <c r="E302" s="5">
        <v>244.07060999999999</v>
      </c>
      <c r="F302" s="5">
        <f t="shared" si="14"/>
        <v>69.377660602615123</v>
      </c>
      <c r="G302" s="5">
        <f t="shared" si="12"/>
        <v>69.377660602615123</v>
      </c>
      <c r="H302" s="5">
        <v>208.70984999999999</v>
      </c>
      <c r="I302" s="5">
        <f t="shared" si="13"/>
        <v>116.9425448774938</v>
      </c>
      <c r="J302" s="33"/>
    </row>
    <row r="303" spans="1:10" x14ac:dyDescent="0.2">
      <c r="A303" s="3" t="s">
        <v>1191</v>
      </c>
      <c r="B303" s="7" t="s">
        <v>88</v>
      </c>
      <c r="C303" s="4">
        <v>28570182.899999999</v>
      </c>
      <c r="D303" s="12">
        <f>D304+D562+D567+D570+D574+D593</f>
        <v>29348288.300000008</v>
      </c>
      <c r="E303" s="4">
        <v>17206186.131280001</v>
      </c>
      <c r="F303" s="4">
        <f t="shared" si="14"/>
        <v>60.224277147627227</v>
      </c>
      <c r="G303" s="4">
        <f t="shared" si="12"/>
        <v>58.627562723240644</v>
      </c>
      <c r="H303" s="4">
        <v>17707667.881239999</v>
      </c>
      <c r="I303" s="4">
        <f t="shared" si="13"/>
        <v>97.167996636692735</v>
      </c>
      <c r="J303" s="33"/>
    </row>
    <row r="304" spans="1:10" ht="25.5" x14ac:dyDescent="0.2">
      <c r="A304" s="2" t="s">
        <v>144</v>
      </c>
      <c r="B304" s="8" t="s">
        <v>1084</v>
      </c>
      <c r="C304" s="5">
        <v>25942362.600000001</v>
      </c>
      <c r="D304" s="13">
        <f>D305+D313+D485+D518</f>
        <v>26691254.700000007</v>
      </c>
      <c r="E304" s="5">
        <v>16454597.73384</v>
      </c>
      <c r="F304" s="5">
        <f t="shared" si="14"/>
        <v>63.427521955305643</v>
      </c>
      <c r="G304" s="5">
        <f t="shared" si="12"/>
        <v>61.647898979585982</v>
      </c>
      <c r="H304" s="5">
        <v>17328376.21342</v>
      </c>
      <c r="I304" s="5">
        <f t="shared" si="13"/>
        <v>94.957528225274217</v>
      </c>
      <c r="J304" s="33"/>
    </row>
    <row r="305" spans="1:10" x14ac:dyDescent="0.2">
      <c r="A305" s="2" t="s">
        <v>369</v>
      </c>
      <c r="B305" s="8" t="s">
        <v>134</v>
      </c>
      <c r="C305" s="5">
        <v>6597609</v>
      </c>
      <c r="D305" s="13">
        <f>D307+D309+D311+D312</f>
        <v>6741902.9000000004</v>
      </c>
      <c r="E305" s="5">
        <v>3992896</v>
      </c>
      <c r="F305" s="5">
        <f t="shared" si="14"/>
        <v>60.520349114353401</v>
      </c>
      <c r="G305" s="5">
        <f t="shared" si="12"/>
        <v>59.225059441304026</v>
      </c>
      <c r="H305" s="5">
        <v>4540144.4000000004</v>
      </c>
      <c r="I305" s="5">
        <f t="shared" si="13"/>
        <v>87.946453861687729</v>
      </c>
      <c r="J305" s="33"/>
    </row>
    <row r="306" spans="1:10" x14ac:dyDescent="0.2">
      <c r="A306" s="2" t="s">
        <v>532</v>
      </c>
      <c r="B306" s="8" t="s">
        <v>152</v>
      </c>
      <c r="C306" s="5">
        <v>5166343</v>
      </c>
      <c r="D306" s="13">
        <v>5166343</v>
      </c>
      <c r="E306" s="5">
        <v>3013700.2</v>
      </c>
      <c r="F306" s="5">
        <f t="shared" si="14"/>
        <v>58.333335591539317</v>
      </c>
      <c r="G306" s="5">
        <f t="shared" si="12"/>
        <v>58.333335591539317</v>
      </c>
      <c r="H306" s="5">
        <v>3477134.4</v>
      </c>
      <c r="I306" s="5">
        <f t="shared" si="13"/>
        <v>86.671950327833187</v>
      </c>
      <c r="J306" s="33"/>
    </row>
    <row r="307" spans="1:10" ht="25.5" x14ac:dyDescent="0.2">
      <c r="A307" s="2" t="s">
        <v>746</v>
      </c>
      <c r="B307" s="8" t="s">
        <v>1053</v>
      </c>
      <c r="C307" s="5">
        <v>5166343</v>
      </c>
      <c r="D307" s="13">
        <v>5166343</v>
      </c>
      <c r="E307" s="5">
        <v>3013700.2</v>
      </c>
      <c r="F307" s="5">
        <f t="shared" si="14"/>
        <v>58.333335591539317</v>
      </c>
      <c r="G307" s="5">
        <f t="shared" si="12"/>
        <v>58.333335591539317</v>
      </c>
      <c r="H307" s="5">
        <v>3477134.4</v>
      </c>
      <c r="I307" s="5">
        <f t="shared" si="13"/>
        <v>86.671950327833187</v>
      </c>
      <c r="J307" s="33"/>
    </row>
    <row r="308" spans="1:10" ht="38.25" x14ac:dyDescent="0.2">
      <c r="A308" s="2" t="s">
        <v>403</v>
      </c>
      <c r="B308" s="8" t="s">
        <v>6</v>
      </c>
      <c r="C308" s="5">
        <v>1239824</v>
      </c>
      <c r="D308" s="13">
        <v>1239824</v>
      </c>
      <c r="E308" s="5">
        <v>723230.9</v>
      </c>
      <c r="F308" s="5">
        <f t="shared" si="14"/>
        <v>58.333352153208843</v>
      </c>
      <c r="G308" s="5">
        <f t="shared" si="12"/>
        <v>58.333352153208843</v>
      </c>
      <c r="H308" s="5">
        <v>789791.2</v>
      </c>
      <c r="I308" s="5">
        <f t="shared" si="13"/>
        <v>91.572418127727943</v>
      </c>
      <c r="J308" s="33"/>
    </row>
    <row r="309" spans="1:10" ht="38.25" x14ac:dyDescent="0.2">
      <c r="A309" s="2" t="s">
        <v>443</v>
      </c>
      <c r="B309" s="8" t="s">
        <v>321</v>
      </c>
      <c r="C309" s="5">
        <v>1239824</v>
      </c>
      <c r="D309" s="13">
        <v>1239824</v>
      </c>
      <c r="E309" s="5">
        <v>723230.9</v>
      </c>
      <c r="F309" s="5">
        <f t="shared" si="14"/>
        <v>58.333352153208843</v>
      </c>
      <c r="G309" s="5">
        <f t="shared" si="12"/>
        <v>58.333352153208843</v>
      </c>
      <c r="H309" s="5">
        <v>789791.2</v>
      </c>
      <c r="I309" s="5">
        <f t="shared" si="13"/>
        <v>91.572418127727943</v>
      </c>
      <c r="J309" s="33"/>
    </row>
    <row r="310" spans="1:10" ht="38.25" x14ac:dyDescent="0.2">
      <c r="A310" s="2" t="s">
        <v>1203</v>
      </c>
      <c r="B310" s="8" t="s">
        <v>1091</v>
      </c>
      <c r="C310" s="5">
        <v>191442</v>
      </c>
      <c r="D310" s="13">
        <v>191442</v>
      </c>
      <c r="E310" s="5">
        <v>111671</v>
      </c>
      <c r="F310" s="5">
        <f t="shared" si="14"/>
        <v>58.331505103373345</v>
      </c>
      <c r="G310" s="5">
        <f t="shared" si="12"/>
        <v>58.331505103373345</v>
      </c>
      <c r="H310" s="5">
        <v>126421</v>
      </c>
      <c r="I310" s="5">
        <f t="shared" si="13"/>
        <v>88.332634609756283</v>
      </c>
      <c r="J310" s="33"/>
    </row>
    <row r="311" spans="1:10" ht="38.25" x14ac:dyDescent="0.2">
      <c r="A311" s="2" t="s">
        <v>1179</v>
      </c>
      <c r="B311" s="8" t="s">
        <v>1377</v>
      </c>
      <c r="C311" s="5">
        <v>191442</v>
      </c>
      <c r="D311" s="13">
        <v>191442</v>
      </c>
      <c r="E311" s="5">
        <v>111671</v>
      </c>
      <c r="F311" s="5">
        <f t="shared" si="14"/>
        <v>58.331505103373345</v>
      </c>
      <c r="G311" s="5">
        <f t="shared" si="12"/>
        <v>58.331505103373345</v>
      </c>
      <c r="H311" s="5">
        <v>126421</v>
      </c>
      <c r="I311" s="5">
        <f t="shared" si="13"/>
        <v>88.332634609756283</v>
      </c>
      <c r="J311" s="33"/>
    </row>
    <row r="312" spans="1:10" ht="38.25" x14ac:dyDescent="0.2">
      <c r="A312" s="2" t="s">
        <v>176</v>
      </c>
      <c r="B312" s="8" t="s">
        <v>284</v>
      </c>
      <c r="C312" s="5">
        <v>0</v>
      </c>
      <c r="D312" s="13">
        <v>144293.9</v>
      </c>
      <c r="E312" s="5">
        <v>144293.9</v>
      </c>
      <c r="F312" s="5"/>
      <c r="G312" s="5">
        <f t="shared" si="12"/>
        <v>100</v>
      </c>
      <c r="H312" s="5">
        <v>146797.79999999999</v>
      </c>
      <c r="I312" s="5">
        <f t="shared" si="13"/>
        <v>98.294320487091767</v>
      </c>
      <c r="J312" s="33"/>
    </row>
    <row r="313" spans="1:10" ht="25.5" x14ac:dyDescent="0.2">
      <c r="A313" s="2" t="s">
        <v>255</v>
      </c>
      <c r="B313" s="8" t="s">
        <v>557</v>
      </c>
      <c r="C313" s="5">
        <v>16301038.699999999</v>
      </c>
      <c r="D313" s="13">
        <f>D315+D317+D321+D323+D324+D326+D327+D330+D331+D333+D335+D337+D339+D341+D344+D347+D349+D351+D353+D354+D356+D358+D360+D362+D366+D370+D372+D374+D376+D378+D380+D383+D393+D395+D397+D399+D401+D403+D404+D405+D407+D409+D411+D413+D415+D417+D419+D420+D422+D424+D426+D428+D432+D438+D440+D442+D444+D446+D448+D450+D452+D453+D455+D456+D457+D459+D461+D462+D464+D466+D468+D470+D472+D474+D478+D476+D482+D484</f>
        <v>16329459.900000002</v>
      </c>
      <c r="E313" s="5">
        <v>10170770.862989999</v>
      </c>
      <c r="F313" s="5">
        <f t="shared" si="14"/>
        <v>62.393391305733168</v>
      </c>
      <c r="G313" s="5">
        <f t="shared" si="12"/>
        <v>62.284796467701895</v>
      </c>
      <c r="H313" s="5">
        <v>7578518.89879</v>
      </c>
      <c r="I313" s="5">
        <f t="shared" si="13"/>
        <v>134.20525829412239</v>
      </c>
      <c r="J313" s="33"/>
    </row>
    <row r="314" spans="1:10" x14ac:dyDescent="0.2">
      <c r="A314" s="2" t="s">
        <v>1305</v>
      </c>
      <c r="B314" s="8" t="s">
        <v>91</v>
      </c>
      <c r="C314" s="5">
        <v>436193.9</v>
      </c>
      <c r="D314" s="13">
        <v>436193.9</v>
      </c>
      <c r="E314" s="5">
        <v>78423.974019999994</v>
      </c>
      <c r="F314" s="5">
        <f t="shared" si="14"/>
        <v>17.979154229346168</v>
      </c>
      <c r="G314" s="5">
        <f t="shared" si="12"/>
        <v>17.979154229346168</v>
      </c>
      <c r="H314" s="5">
        <v>107712.88262999999</v>
      </c>
      <c r="I314" s="5">
        <f t="shared" si="13"/>
        <v>72.808351336572159</v>
      </c>
      <c r="J314" s="33"/>
    </row>
    <row r="315" spans="1:10" ht="25.5" x14ac:dyDescent="0.2">
      <c r="A315" s="2" t="s">
        <v>812</v>
      </c>
      <c r="B315" s="8" t="s">
        <v>401</v>
      </c>
      <c r="C315" s="5">
        <v>436193.9</v>
      </c>
      <c r="D315" s="13">
        <v>436193.9</v>
      </c>
      <c r="E315" s="5">
        <v>78423.974019999994</v>
      </c>
      <c r="F315" s="5">
        <f t="shared" si="14"/>
        <v>17.979154229346168</v>
      </c>
      <c r="G315" s="5">
        <f t="shared" si="12"/>
        <v>17.979154229346168</v>
      </c>
      <c r="H315" s="5">
        <v>107712.88262999999</v>
      </c>
      <c r="I315" s="5">
        <f t="shared" si="13"/>
        <v>72.808351336572159</v>
      </c>
      <c r="J315" s="33"/>
    </row>
    <row r="316" spans="1:10" ht="25.5" x14ac:dyDescent="0.2">
      <c r="A316" s="2" t="s">
        <v>906</v>
      </c>
      <c r="B316" s="8" t="s">
        <v>826</v>
      </c>
      <c r="C316" s="5">
        <v>47698.3</v>
      </c>
      <c r="D316" s="13">
        <v>47698.3</v>
      </c>
      <c r="E316" s="5">
        <v>25971.68001</v>
      </c>
      <c r="F316" s="5">
        <f t="shared" si="14"/>
        <v>54.449907040712141</v>
      </c>
      <c r="G316" s="5">
        <f t="shared" si="12"/>
        <v>54.449907040712141</v>
      </c>
      <c r="H316" s="5">
        <v>0</v>
      </c>
      <c r="I316" s="5"/>
      <c r="J316" s="33"/>
    </row>
    <row r="317" spans="1:10" ht="25.5" x14ac:dyDescent="0.2">
      <c r="A317" s="2" t="s">
        <v>1288</v>
      </c>
      <c r="B317" s="8" t="s">
        <v>1118</v>
      </c>
      <c r="C317" s="5">
        <v>47698.3</v>
      </c>
      <c r="D317" s="13">
        <v>47698.3</v>
      </c>
      <c r="E317" s="5">
        <v>25971.68001</v>
      </c>
      <c r="F317" s="5">
        <f t="shared" si="14"/>
        <v>54.449907040712141</v>
      </c>
      <c r="G317" s="5">
        <f t="shared" si="12"/>
        <v>54.449907040712141</v>
      </c>
      <c r="H317" s="5">
        <v>0</v>
      </c>
      <c r="I317" s="5"/>
      <c r="J317" s="33"/>
    </row>
    <row r="318" spans="1:10" ht="38.25" x14ac:dyDescent="0.2">
      <c r="A318" s="2" t="s">
        <v>298</v>
      </c>
      <c r="B318" s="8" t="s">
        <v>1183</v>
      </c>
      <c r="C318" s="5">
        <v>0</v>
      </c>
      <c r="D318" s="13">
        <v>0</v>
      </c>
      <c r="E318" s="5">
        <v>0</v>
      </c>
      <c r="F318" s="5"/>
      <c r="G318" s="5"/>
      <c r="H318" s="5">
        <v>19421.855090000001</v>
      </c>
      <c r="I318" s="5">
        <f t="shared" si="13"/>
        <v>0</v>
      </c>
      <c r="J318" s="33"/>
    </row>
    <row r="319" spans="1:10" ht="38.25" x14ac:dyDescent="0.2">
      <c r="A319" s="2" t="s">
        <v>608</v>
      </c>
      <c r="B319" s="8" t="s">
        <v>635</v>
      </c>
      <c r="C319" s="5">
        <v>0</v>
      </c>
      <c r="D319" s="13">
        <v>0</v>
      </c>
      <c r="E319" s="5">
        <v>0</v>
      </c>
      <c r="F319" s="5"/>
      <c r="G319" s="5"/>
      <c r="H319" s="5">
        <v>19421.855090000001</v>
      </c>
      <c r="I319" s="5">
        <f t="shared" si="13"/>
        <v>0</v>
      </c>
      <c r="J319" s="33"/>
    </row>
    <row r="320" spans="1:10" ht="51" x14ac:dyDescent="0.2">
      <c r="A320" s="2" t="s">
        <v>649</v>
      </c>
      <c r="B320" s="8" t="s">
        <v>341</v>
      </c>
      <c r="C320" s="5">
        <v>3669.5</v>
      </c>
      <c r="D320" s="13">
        <v>3669.5</v>
      </c>
      <c r="E320" s="5">
        <v>0</v>
      </c>
      <c r="F320" s="5">
        <f t="shared" si="14"/>
        <v>0</v>
      </c>
      <c r="G320" s="5">
        <f t="shared" si="12"/>
        <v>0</v>
      </c>
      <c r="H320" s="5">
        <v>0</v>
      </c>
      <c r="I320" s="5"/>
      <c r="J320" s="33"/>
    </row>
    <row r="321" spans="1:10" ht="51" x14ac:dyDescent="0.2">
      <c r="A321" s="2" t="s">
        <v>922</v>
      </c>
      <c r="B321" s="8" t="s">
        <v>1235</v>
      </c>
      <c r="C321" s="5">
        <v>3669.5</v>
      </c>
      <c r="D321" s="13">
        <v>3669.5</v>
      </c>
      <c r="E321" s="5">
        <v>0</v>
      </c>
      <c r="F321" s="5">
        <f t="shared" si="14"/>
        <v>0</v>
      </c>
      <c r="G321" s="5">
        <f t="shared" si="12"/>
        <v>0</v>
      </c>
      <c r="H321" s="5">
        <v>0</v>
      </c>
      <c r="I321" s="5"/>
      <c r="J321" s="33"/>
    </row>
    <row r="322" spans="1:10" ht="38.25" x14ac:dyDescent="0.2">
      <c r="A322" s="2" t="s">
        <v>690</v>
      </c>
      <c r="B322" s="8" t="s">
        <v>36</v>
      </c>
      <c r="C322" s="5">
        <v>10664.9</v>
      </c>
      <c r="D322" s="13">
        <v>10664.9</v>
      </c>
      <c r="E322" s="5">
        <v>0</v>
      </c>
      <c r="F322" s="5">
        <f t="shared" si="14"/>
        <v>0</v>
      </c>
      <c r="G322" s="5">
        <f t="shared" ref="G322:G380" si="15">E322/D322*100</f>
        <v>0</v>
      </c>
      <c r="H322" s="5">
        <v>6327.2262499999997</v>
      </c>
      <c r="I322" s="5">
        <f t="shared" ref="I322:I381" si="16">E322/H322*100</f>
        <v>0</v>
      </c>
      <c r="J322" s="33"/>
    </row>
    <row r="323" spans="1:10" ht="38.25" x14ac:dyDescent="0.2">
      <c r="A323" s="2" t="s">
        <v>689</v>
      </c>
      <c r="B323" s="8" t="s">
        <v>957</v>
      </c>
      <c r="C323" s="5">
        <v>10664.9</v>
      </c>
      <c r="D323" s="13">
        <v>10664.9</v>
      </c>
      <c r="E323" s="5">
        <v>0</v>
      </c>
      <c r="F323" s="5">
        <f t="shared" si="14"/>
        <v>0</v>
      </c>
      <c r="G323" s="5">
        <f t="shared" si="15"/>
        <v>0</v>
      </c>
      <c r="H323" s="5">
        <v>6327.2262499999997</v>
      </c>
      <c r="I323" s="5">
        <f t="shared" si="16"/>
        <v>0</v>
      </c>
      <c r="J323" s="33"/>
    </row>
    <row r="324" spans="1:10" ht="38.25" x14ac:dyDescent="0.2">
      <c r="A324" s="2" t="s">
        <v>474</v>
      </c>
      <c r="B324" s="8" t="s">
        <v>215</v>
      </c>
      <c r="C324" s="5">
        <v>357.1</v>
      </c>
      <c r="D324" s="13">
        <v>357.1</v>
      </c>
      <c r="E324" s="5">
        <v>167.67573999999999</v>
      </c>
      <c r="F324" s="5">
        <f t="shared" si="14"/>
        <v>46.95484178101372</v>
      </c>
      <c r="G324" s="5">
        <f t="shared" si="15"/>
        <v>46.95484178101372</v>
      </c>
      <c r="H324" s="5">
        <v>0</v>
      </c>
      <c r="I324" s="5"/>
      <c r="J324" s="33"/>
    </row>
    <row r="325" spans="1:10" ht="25.5" x14ac:dyDescent="0.2">
      <c r="A325" s="2" t="s">
        <v>803</v>
      </c>
      <c r="B325" s="8" t="s">
        <v>1351</v>
      </c>
      <c r="C325" s="5">
        <v>4996</v>
      </c>
      <c r="D325" s="13">
        <v>4996</v>
      </c>
      <c r="E325" s="5">
        <v>4606.38807</v>
      </c>
      <c r="F325" s="5">
        <f t="shared" si="14"/>
        <v>92.201522618094472</v>
      </c>
      <c r="G325" s="5">
        <f t="shared" si="15"/>
        <v>92.201522618094472</v>
      </c>
      <c r="H325" s="5">
        <v>4712.1535000000003</v>
      </c>
      <c r="I325" s="5">
        <f t="shared" si="16"/>
        <v>97.7554757076568</v>
      </c>
      <c r="J325" s="33"/>
    </row>
    <row r="326" spans="1:10" ht="38.25" x14ac:dyDescent="0.2">
      <c r="A326" s="2" t="s">
        <v>550</v>
      </c>
      <c r="B326" s="8" t="s">
        <v>797</v>
      </c>
      <c r="C326" s="5">
        <v>4996</v>
      </c>
      <c r="D326" s="13">
        <v>4996</v>
      </c>
      <c r="E326" s="5">
        <v>4606.38807</v>
      </c>
      <c r="F326" s="5">
        <f t="shared" si="14"/>
        <v>92.201522618094472</v>
      </c>
      <c r="G326" s="5">
        <f t="shared" si="15"/>
        <v>92.201522618094472</v>
      </c>
      <c r="H326" s="5">
        <v>4712.1535000000003</v>
      </c>
      <c r="I326" s="5">
        <f t="shared" si="16"/>
        <v>97.7554757076568</v>
      </c>
      <c r="J326" s="33"/>
    </row>
    <row r="327" spans="1:10" ht="51" x14ac:dyDescent="0.2">
      <c r="A327" s="2" t="s">
        <v>683</v>
      </c>
      <c r="B327" s="8" t="s">
        <v>27</v>
      </c>
      <c r="C327" s="5">
        <v>82083.7</v>
      </c>
      <c r="D327" s="13">
        <v>82083.7</v>
      </c>
      <c r="E327" s="5">
        <v>81718.300319999995</v>
      </c>
      <c r="F327" s="5">
        <f t="shared" ref="F327:F390" si="17">E327/C327*100</f>
        <v>99.554845017951195</v>
      </c>
      <c r="G327" s="5">
        <f t="shared" si="15"/>
        <v>99.554845017951195</v>
      </c>
      <c r="H327" s="5">
        <v>0</v>
      </c>
      <c r="I327" s="5"/>
      <c r="J327" s="33"/>
    </row>
    <row r="328" spans="1:10" ht="51" x14ac:dyDescent="0.2">
      <c r="A328" s="2" t="s">
        <v>1298</v>
      </c>
      <c r="B328" s="8" t="s">
        <v>27</v>
      </c>
      <c r="C328" s="5">
        <v>0</v>
      </c>
      <c r="D328" s="13">
        <v>0</v>
      </c>
      <c r="E328" s="5">
        <v>0</v>
      </c>
      <c r="F328" s="5"/>
      <c r="G328" s="5"/>
      <c r="H328" s="5">
        <v>74160.54161</v>
      </c>
      <c r="I328" s="5">
        <f t="shared" si="16"/>
        <v>0</v>
      </c>
      <c r="J328" s="33"/>
    </row>
    <row r="329" spans="1:10" ht="51" x14ac:dyDescent="0.2">
      <c r="A329" s="2" t="s">
        <v>1151</v>
      </c>
      <c r="B329" s="8" t="s">
        <v>1326</v>
      </c>
      <c r="C329" s="5">
        <v>500000</v>
      </c>
      <c r="D329" s="13">
        <v>500000</v>
      </c>
      <c r="E329" s="5">
        <v>0</v>
      </c>
      <c r="F329" s="5">
        <f t="shared" si="17"/>
        <v>0</v>
      </c>
      <c r="G329" s="5">
        <f t="shared" si="15"/>
        <v>0</v>
      </c>
      <c r="H329" s="5">
        <v>0</v>
      </c>
      <c r="I329" s="5"/>
      <c r="J329" s="33"/>
    </row>
    <row r="330" spans="1:10" ht="51" x14ac:dyDescent="0.2">
      <c r="A330" s="2" t="s">
        <v>214</v>
      </c>
      <c r="B330" s="8" t="s">
        <v>772</v>
      </c>
      <c r="C330" s="5">
        <v>500000</v>
      </c>
      <c r="D330" s="13">
        <v>500000</v>
      </c>
      <c r="E330" s="5">
        <v>0</v>
      </c>
      <c r="F330" s="5">
        <f t="shared" si="17"/>
        <v>0</v>
      </c>
      <c r="G330" s="5">
        <f t="shared" si="15"/>
        <v>0</v>
      </c>
      <c r="H330" s="5">
        <v>0</v>
      </c>
      <c r="I330" s="5"/>
      <c r="J330" s="33"/>
    </row>
    <row r="331" spans="1:10" ht="51" x14ac:dyDescent="0.2">
      <c r="A331" s="2" t="s">
        <v>430</v>
      </c>
      <c r="B331" s="8" t="s">
        <v>1</v>
      </c>
      <c r="C331" s="5">
        <v>320138.40000000002</v>
      </c>
      <c r="D331" s="13">
        <v>320138.40000000002</v>
      </c>
      <c r="E331" s="5">
        <v>110749.41319000001</v>
      </c>
      <c r="F331" s="5">
        <f t="shared" si="17"/>
        <v>34.594229617565404</v>
      </c>
      <c r="G331" s="5">
        <f t="shared" si="15"/>
        <v>34.594229617565404</v>
      </c>
      <c r="H331" s="5">
        <v>353816.06459000002</v>
      </c>
      <c r="I331" s="5">
        <f t="shared" si="16"/>
        <v>31.301408916617675</v>
      </c>
      <c r="J331" s="33"/>
    </row>
    <row r="332" spans="1:10" ht="63.75" x14ac:dyDescent="0.2">
      <c r="A332" s="2" t="s">
        <v>402</v>
      </c>
      <c r="B332" s="8" t="s">
        <v>567</v>
      </c>
      <c r="C332" s="5">
        <v>2550</v>
      </c>
      <c r="D332" s="13">
        <v>2550</v>
      </c>
      <c r="E332" s="5">
        <v>383.71890000000002</v>
      </c>
      <c r="F332" s="5">
        <f t="shared" si="17"/>
        <v>15.047800000000001</v>
      </c>
      <c r="G332" s="5">
        <f t="shared" si="15"/>
        <v>15.047800000000001</v>
      </c>
      <c r="H332" s="5">
        <v>499.07749999999999</v>
      </c>
      <c r="I332" s="5">
        <f t="shared" si="16"/>
        <v>76.885633994720266</v>
      </c>
      <c r="J332" s="33"/>
    </row>
    <row r="333" spans="1:10" ht="63.75" x14ac:dyDescent="0.2">
      <c r="A333" s="2" t="s">
        <v>1043</v>
      </c>
      <c r="B333" s="8" t="s">
        <v>1448</v>
      </c>
      <c r="C333" s="5">
        <v>2550</v>
      </c>
      <c r="D333" s="13">
        <v>2550</v>
      </c>
      <c r="E333" s="5">
        <v>383.71890000000002</v>
      </c>
      <c r="F333" s="5">
        <f t="shared" si="17"/>
        <v>15.047800000000001</v>
      </c>
      <c r="G333" s="5">
        <f t="shared" si="15"/>
        <v>15.047800000000001</v>
      </c>
      <c r="H333" s="5">
        <v>499.07749999999999</v>
      </c>
      <c r="I333" s="5">
        <f t="shared" si="16"/>
        <v>76.885633994720266</v>
      </c>
      <c r="J333" s="33"/>
    </row>
    <row r="334" spans="1:10" ht="51" x14ac:dyDescent="0.2">
      <c r="A334" s="2" t="s">
        <v>434</v>
      </c>
      <c r="B334" s="8" t="s">
        <v>92</v>
      </c>
      <c r="C334" s="5">
        <v>9980.5</v>
      </c>
      <c r="D334" s="13">
        <v>9980.5</v>
      </c>
      <c r="E334" s="5">
        <v>6536.8058300000002</v>
      </c>
      <c r="F334" s="5">
        <f t="shared" si="17"/>
        <v>65.49577506136967</v>
      </c>
      <c r="G334" s="5">
        <f t="shared" si="15"/>
        <v>65.49577506136967</v>
      </c>
      <c r="H334" s="5">
        <v>2521.2185899999999</v>
      </c>
      <c r="I334" s="35" t="s">
        <v>1499</v>
      </c>
      <c r="J334" s="33"/>
    </row>
    <row r="335" spans="1:10" ht="63.75" x14ac:dyDescent="0.2">
      <c r="A335" s="2" t="s">
        <v>802</v>
      </c>
      <c r="B335" s="8" t="s">
        <v>1012</v>
      </c>
      <c r="C335" s="5">
        <v>9980.5</v>
      </c>
      <c r="D335" s="13">
        <v>9980.5</v>
      </c>
      <c r="E335" s="5">
        <v>6536.8058300000002</v>
      </c>
      <c r="F335" s="5">
        <f t="shared" si="17"/>
        <v>65.49577506136967</v>
      </c>
      <c r="G335" s="5">
        <f t="shared" si="15"/>
        <v>65.49577506136967</v>
      </c>
      <c r="H335" s="5">
        <v>2521.2185899999999</v>
      </c>
      <c r="I335" s="35" t="s">
        <v>1499</v>
      </c>
      <c r="J335" s="33"/>
    </row>
    <row r="336" spans="1:10" ht="63.75" x14ac:dyDescent="0.2">
      <c r="A336" s="2" t="s">
        <v>1105</v>
      </c>
      <c r="B336" s="8" t="s">
        <v>806</v>
      </c>
      <c r="C336" s="5">
        <v>1067.9000000000001</v>
      </c>
      <c r="D336" s="13">
        <v>1067.9000000000001</v>
      </c>
      <c r="E336" s="5">
        <v>0</v>
      </c>
      <c r="F336" s="5">
        <f t="shared" si="17"/>
        <v>0</v>
      </c>
      <c r="G336" s="5">
        <f t="shared" si="15"/>
        <v>0</v>
      </c>
      <c r="H336" s="5">
        <v>0</v>
      </c>
      <c r="I336" s="5"/>
      <c r="J336" s="33"/>
    </row>
    <row r="337" spans="1:10" ht="63.75" x14ac:dyDescent="0.2">
      <c r="A337" s="2" t="s">
        <v>664</v>
      </c>
      <c r="B337" s="8" t="s">
        <v>244</v>
      </c>
      <c r="C337" s="5">
        <v>1067.9000000000001</v>
      </c>
      <c r="D337" s="13">
        <v>1067.9000000000001</v>
      </c>
      <c r="E337" s="5">
        <v>0</v>
      </c>
      <c r="F337" s="5">
        <f t="shared" si="17"/>
        <v>0</v>
      </c>
      <c r="G337" s="5">
        <f t="shared" si="15"/>
        <v>0</v>
      </c>
      <c r="H337" s="5">
        <v>0</v>
      </c>
      <c r="I337" s="5"/>
      <c r="J337" s="33"/>
    </row>
    <row r="338" spans="1:10" ht="63.75" x14ac:dyDescent="0.2">
      <c r="A338" s="2" t="s">
        <v>618</v>
      </c>
      <c r="B338" s="8" t="s">
        <v>33</v>
      </c>
      <c r="C338" s="5">
        <v>40520.6</v>
      </c>
      <c r="D338" s="13">
        <v>40520.6</v>
      </c>
      <c r="E338" s="5">
        <v>40519.495000000003</v>
      </c>
      <c r="F338" s="5">
        <f t="shared" si="17"/>
        <v>99.997272992009016</v>
      </c>
      <c r="G338" s="5">
        <f t="shared" si="15"/>
        <v>99.997272992009016</v>
      </c>
      <c r="H338" s="5">
        <v>0</v>
      </c>
      <c r="I338" s="5"/>
      <c r="J338" s="33"/>
    </row>
    <row r="339" spans="1:10" ht="63.75" x14ac:dyDescent="0.2">
      <c r="A339" s="2" t="s">
        <v>1049</v>
      </c>
      <c r="B339" s="8" t="s">
        <v>951</v>
      </c>
      <c r="C339" s="5">
        <v>40520.6</v>
      </c>
      <c r="D339" s="13">
        <v>40520.6</v>
      </c>
      <c r="E339" s="5">
        <v>40519.495000000003</v>
      </c>
      <c r="F339" s="5">
        <f t="shared" si="17"/>
        <v>99.997272992009016</v>
      </c>
      <c r="G339" s="5">
        <f t="shared" si="15"/>
        <v>99.997272992009016</v>
      </c>
      <c r="H339" s="5">
        <v>0</v>
      </c>
      <c r="I339" s="5"/>
      <c r="J339" s="33"/>
    </row>
    <row r="340" spans="1:10" ht="51" x14ac:dyDescent="0.2">
      <c r="A340" s="2" t="s">
        <v>1069</v>
      </c>
      <c r="B340" s="8" t="s">
        <v>1030</v>
      </c>
      <c r="C340" s="5">
        <v>94427.7</v>
      </c>
      <c r="D340" s="13">
        <v>94427.7</v>
      </c>
      <c r="E340" s="5">
        <v>30031.238130000002</v>
      </c>
      <c r="F340" s="5">
        <f t="shared" si="17"/>
        <v>31.8034201087181</v>
      </c>
      <c r="G340" s="5">
        <f t="shared" si="15"/>
        <v>31.8034201087181</v>
      </c>
      <c r="H340" s="5">
        <v>24791.569350000002</v>
      </c>
      <c r="I340" s="5">
        <f t="shared" si="16"/>
        <v>121.13488140273783</v>
      </c>
      <c r="J340" s="33"/>
    </row>
    <row r="341" spans="1:10" ht="51" x14ac:dyDescent="0.2">
      <c r="A341" s="2" t="s">
        <v>509</v>
      </c>
      <c r="B341" s="8" t="s">
        <v>1319</v>
      </c>
      <c r="C341" s="5">
        <v>94427.7</v>
      </c>
      <c r="D341" s="13">
        <v>94427.7</v>
      </c>
      <c r="E341" s="5">
        <v>30031.238130000002</v>
      </c>
      <c r="F341" s="5">
        <f t="shared" si="17"/>
        <v>31.8034201087181</v>
      </c>
      <c r="G341" s="5">
        <f t="shared" si="15"/>
        <v>31.8034201087181</v>
      </c>
      <c r="H341" s="5">
        <v>24791.569350000002</v>
      </c>
      <c r="I341" s="5">
        <f t="shared" si="16"/>
        <v>121.13488140273783</v>
      </c>
      <c r="J341" s="33"/>
    </row>
    <row r="342" spans="1:10" ht="38.25" x14ac:dyDescent="0.2">
      <c r="A342" s="2" t="s">
        <v>1099</v>
      </c>
      <c r="B342" s="8" t="s">
        <v>387</v>
      </c>
      <c r="C342" s="5">
        <v>0</v>
      </c>
      <c r="D342" s="13">
        <v>0</v>
      </c>
      <c r="E342" s="5">
        <v>0</v>
      </c>
      <c r="F342" s="5"/>
      <c r="G342" s="5"/>
      <c r="H342" s="5">
        <v>40181.764999999999</v>
      </c>
      <c r="I342" s="5">
        <f t="shared" si="16"/>
        <v>0</v>
      </c>
      <c r="J342" s="33"/>
    </row>
    <row r="343" spans="1:10" ht="38.25" x14ac:dyDescent="0.2">
      <c r="A343" s="2" t="s">
        <v>1098</v>
      </c>
      <c r="B343" s="8" t="s">
        <v>1285</v>
      </c>
      <c r="C343" s="5">
        <v>0</v>
      </c>
      <c r="D343" s="13">
        <v>0</v>
      </c>
      <c r="E343" s="5">
        <v>0</v>
      </c>
      <c r="F343" s="5"/>
      <c r="G343" s="5"/>
      <c r="H343" s="5">
        <v>40181.764999999999</v>
      </c>
      <c r="I343" s="5">
        <f t="shared" si="16"/>
        <v>0</v>
      </c>
      <c r="J343" s="33"/>
    </row>
    <row r="344" spans="1:10" ht="102" x14ac:dyDescent="0.2">
      <c r="A344" s="2" t="s">
        <v>692</v>
      </c>
      <c r="B344" s="8" t="s">
        <v>118</v>
      </c>
      <c r="C344" s="5">
        <v>28475.5</v>
      </c>
      <c r="D344" s="13">
        <v>28475.5</v>
      </c>
      <c r="E344" s="5">
        <v>850.01493000000005</v>
      </c>
      <c r="F344" s="5">
        <f t="shared" si="17"/>
        <v>2.9850746431142565</v>
      </c>
      <c r="G344" s="5">
        <f t="shared" si="15"/>
        <v>2.9850746431142565</v>
      </c>
      <c r="H344" s="5">
        <v>2125</v>
      </c>
      <c r="I344" s="5">
        <f t="shared" si="16"/>
        <v>40.000702588235299</v>
      </c>
      <c r="J344" s="33"/>
    </row>
    <row r="345" spans="1:10" ht="114.75" x14ac:dyDescent="0.2">
      <c r="A345" s="2" t="s">
        <v>1460</v>
      </c>
      <c r="B345" s="8" t="s">
        <v>1037</v>
      </c>
      <c r="C345" s="5">
        <v>28475.5</v>
      </c>
      <c r="D345" s="13">
        <v>28475.5</v>
      </c>
      <c r="E345" s="5">
        <v>850.01493000000005</v>
      </c>
      <c r="F345" s="5">
        <f t="shared" si="17"/>
        <v>2.9850746431142565</v>
      </c>
      <c r="G345" s="5">
        <f t="shared" si="15"/>
        <v>2.9850746431142565</v>
      </c>
      <c r="H345" s="5">
        <v>2125</v>
      </c>
      <c r="I345" s="5">
        <f t="shared" si="16"/>
        <v>40.000702588235299</v>
      </c>
      <c r="J345" s="33"/>
    </row>
    <row r="346" spans="1:10" ht="25.5" x14ac:dyDescent="0.2">
      <c r="A346" s="2" t="s">
        <v>1158</v>
      </c>
      <c r="B346" s="8" t="s">
        <v>292</v>
      </c>
      <c r="C346" s="5">
        <v>96159.2</v>
      </c>
      <c r="D346" s="13">
        <v>96159.2</v>
      </c>
      <c r="E346" s="5">
        <v>47336.271229999998</v>
      </c>
      <c r="F346" s="5">
        <f t="shared" si="17"/>
        <v>49.226981120891189</v>
      </c>
      <c r="G346" s="5">
        <f t="shared" si="15"/>
        <v>49.226981120891189</v>
      </c>
      <c r="H346" s="5">
        <v>0</v>
      </c>
      <c r="I346" s="5"/>
      <c r="J346" s="33"/>
    </row>
    <row r="347" spans="1:10" ht="38.25" x14ac:dyDescent="0.2">
      <c r="A347" s="2" t="s">
        <v>744</v>
      </c>
      <c r="B347" s="8" t="s">
        <v>1198</v>
      </c>
      <c r="C347" s="5">
        <v>96159.2</v>
      </c>
      <c r="D347" s="13">
        <v>96159.2</v>
      </c>
      <c r="E347" s="5">
        <v>47336.271229999998</v>
      </c>
      <c r="F347" s="5">
        <f t="shared" si="17"/>
        <v>49.226981120891189</v>
      </c>
      <c r="G347" s="5">
        <f t="shared" si="15"/>
        <v>49.226981120891189</v>
      </c>
      <c r="H347" s="5">
        <v>0</v>
      </c>
      <c r="I347" s="5"/>
      <c r="J347" s="33"/>
    </row>
    <row r="348" spans="1:10" ht="63.75" x14ac:dyDescent="0.2">
      <c r="A348" s="2" t="s">
        <v>86</v>
      </c>
      <c r="B348" s="8" t="s">
        <v>531</v>
      </c>
      <c r="C348" s="5">
        <v>50501.1</v>
      </c>
      <c r="D348" s="13">
        <v>50501.1</v>
      </c>
      <c r="E348" s="5">
        <v>30108.343000000001</v>
      </c>
      <c r="F348" s="5">
        <f t="shared" si="17"/>
        <v>59.619182552459257</v>
      </c>
      <c r="G348" s="5">
        <f t="shared" si="15"/>
        <v>59.619182552459257</v>
      </c>
      <c r="H348" s="5">
        <v>8312.8226200000008</v>
      </c>
      <c r="I348" s="35" t="s">
        <v>1499</v>
      </c>
      <c r="J348" s="33"/>
    </row>
    <row r="349" spans="1:10" ht="76.5" x14ac:dyDescent="0.2">
      <c r="A349" s="2" t="s">
        <v>309</v>
      </c>
      <c r="B349" s="8" t="s">
        <v>1410</v>
      </c>
      <c r="C349" s="5">
        <v>50501.1</v>
      </c>
      <c r="D349" s="13">
        <v>50501.1</v>
      </c>
      <c r="E349" s="5">
        <v>30108.343000000001</v>
      </c>
      <c r="F349" s="5">
        <f t="shared" si="17"/>
        <v>59.619182552459257</v>
      </c>
      <c r="G349" s="5">
        <f t="shared" si="15"/>
        <v>59.619182552459257</v>
      </c>
      <c r="H349" s="5">
        <v>8312.8226200000008</v>
      </c>
      <c r="I349" s="35" t="s">
        <v>1499</v>
      </c>
      <c r="J349" s="33"/>
    </row>
    <row r="350" spans="1:10" ht="63.75" x14ac:dyDescent="0.2">
      <c r="A350" s="2" t="s">
        <v>527</v>
      </c>
      <c r="B350" s="8" t="s">
        <v>1227</v>
      </c>
      <c r="C350" s="5">
        <v>181862.5</v>
      </c>
      <c r="D350" s="13">
        <v>181862.5</v>
      </c>
      <c r="E350" s="5">
        <v>176681.66704</v>
      </c>
      <c r="F350" s="5">
        <f t="shared" si="17"/>
        <v>97.151236258162072</v>
      </c>
      <c r="G350" s="5">
        <f t="shared" si="15"/>
        <v>97.151236258162072</v>
      </c>
      <c r="H350" s="5">
        <v>151819.33803000001</v>
      </c>
      <c r="I350" s="5">
        <f t="shared" si="16"/>
        <v>116.37625966007512</v>
      </c>
      <c r="J350" s="33"/>
    </row>
    <row r="351" spans="1:10" ht="76.5" x14ac:dyDescent="0.2">
      <c r="A351" s="2" t="s">
        <v>1427</v>
      </c>
      <c r="B351" s="8" t="s">
        <v>44</v>
      </c>
      <c r="C351" s="5">
        <v>181862.5</v>
      </c>
      <c r="D351" s="13">
        <v>181862.5</v>
      </c>
      <c r="E351" s="5">
        <v>176681.66704</v>
      </c>
      <c r="F351" s="5">
        <f t="shared" si="17"/>
        <v>97.151236258162072</v>
      </c>
      <c r="G351" s="5">
        <f t="shared" si="15"/>
        <v>97.151236258162072</v>
      </c>
      <c r="H351" s="5">
        <v>151819.33803000001</v>
      </c>
      <c r="I351" s="5">
        <f t="shared" si="16"/>
        <v>116.37625966007512</v>
      </c>
      <c r="J351" s="33"/>
    </row>
    <row r="352" spans="1:10" ht="51" x14ac:dyDescent="0.2">
      <c r="A352" s="2" t="s">
        <v>503</v>
      </c>
      <c r="B352" s="8" t="s">
        <v>1246</v>
      </c>
      <c r="C352" s="5">
        <v>97544.5</v>
      </c>
      <c r="D352" s="13">
        <v>97544.5</v>
      </c>
      <c r="E352" s="5">
        <v>62818.620949999997</v>
      </c>
      <c r="F352" s="5">
        <f t="shared" si="17"/>
        <v>64.399962017335682</v>
      </c>
      <c r="G352" s="5">
        <f t="shared" si="15"/>
        <v>64.399962017335682</v>
      </c>
      <c r="H352" s="5">
        <v>0</v>
      </c>
      <c r="I352" s="5"/>
      <c r="J352" s="33"/>
    </row>
    <row r="353" spans="1:10" ht="51" x14ac:dyDescent="0.2">
      <c r="A353" s="2" t="s">
        <v>599</v>
      </c>
      <c r="B353" s="8" t="s">
        <v>699</v>
      </c>
      <c r="C353" s="5">
        <v>97544.5</v>
      </c>
      <c r="D353" s="13">
        <v>97544.5</v>
      </c>
      <c r="E353" s="5">
        <v>62818.620949999997</v>
      </c>
      <c r="F353" s="5">
        <f t="shared" si="17"/>
        <v>64.399962017335682</v>
      </c>
      <c r="G353" s="5">
        <f t="shared" si="15"/>
        <v>64.399962017335682</v>
      </c>
      <c r="H353" s="5">
        <v>0</v>
      </c>
      <c r="I353" s="5"/>
      <c r="J353" s="33"/>
    </row>
    <row r="354" spans="1:10" ht="38.25" x14ac:dyDescent="0.2">
      <c r="A354" s="2" t="s">
        <v>1006</v>
      </c>
      <c r="B354" s="8" t="s">
        <v>1332</v>
      </c>
      <c r="C354" s="5">
        <v>50970.3</v>
      </c>
      <c r="D354" s="13">
        <v>50970.3</v>
      </c>
      <c r="E354" s="5">
        <v>49587.167269999998</v>
      </c>
      <c r="F354" s="5">
        <f t="shared" si="17"/>
        <v>97.286394763224848</v>
      </c>
      <c r="G354" s="5">
        <f t="shared" si="15"/>
        <v>97.286394763224848</v>
      </c>
      <c r="H354" s="5">
        <v>0</v>
      </c>
      <c r="I354" s="5"/>
      <c r="J354" s="33"/>
    </row>
    <row r="355" spans="1:10" ht="25.5" x14ac:dyDescent="0.2">
      <c r="A355" s="2" t="s">
        <v>841</v>
      </c>
      <c r="B355" s="8" t="s">
        <v>1013</v>
      </c>
      <c r="C355" s="5">
        <v>154520</v>
      </c>
      <c r="D355" s="13">
        <v>154520</v>
      </c>
      <c r="E355" s="5">
        <v>53128.255749999997</v>
      </c>
      <c r="F355" s="5">
        <f t="shared" si="17"/>
        <v>34.382769706186899</v>
      </c>
      <c r="G355" s="5">
        <f t="shared" si="15"/>
        <v>34.382769706186899</v>
      </c>
      <c r="H355" s="5">
        <v>0</v>
      </c>
      <c r="I355" s="5"/>
      <c r="J355" s="33"/>
    </row>
    <row r="356" spans="1:10" ht="38.25" x14ac:dyDescent="0.2">
      <c r="A356" s="2" t="s">
        <v>291</v>
      </c>
      <c r="B356" s="8" t="s">
        <v>1293</v>
      </c>
      <c r="C356" s="5">
        <v>154520</v>
      </c>
      <c r="D356" s="13">
        <v>154520</v>
      </c>
      <c r="E356" s="5">
        <v>53128.255749999997</v>
      </c>
      <c r="F356" s="5">
        <f t="shared" si="17"/>
        <v>34.382769706186899</v>
      </c>
      <c r="G356" s="5">
        <f t="shared" si="15"/>
        <v>34.382769706186899</v>
      </c>
      <c r="H356" s="5">
        <v>0</v>
      </c>
      <c r="I356" s="5"/>
      <c r="J356" s="33"/>
    </row>
    <row r="357" spans="1:10" x14ac:dyDescent="0.2">
      <c r="A357" s="2" t="s">
        <v>878</v>
      </c>
      <c r="B357" s="8" t="s">
        <v>350</v>
      </c>
      <c r="C357" s="5">
        <v>49723.7</v>
      </c>
      <c r="D357" s="13">
        <v>49723.7</v>
      </c>
      <c r="E357" s="5">
        <v>18348.519639999999</v>
      </c>
      <c r="F357" s="5">
        <f t="shared" si="17"/>
        <v>36.900953951536188</v>
      </c>
      <c r="G357" s="5">
        <f t="shared" si="15"/>
        <v>36.900953951536188</v>
      </c>
      <c r="H357" s="5">
        <v>4576.6771900000003</v>
      </c>
      <c r="I357" s="35" t="s">
        <v>1499</v>
      </c>
      <c r="J357" s="33"/>
    </row>
    <row r="358" spans="1:10" ht="25.5" x14ac:dyDescent="0.2">
      <c r="A358" s="2" t="s">
        <v>393</v>
      </c>
      <c r="B358" s="8" t="s">
        <v>1250</v>
      </c>
      <c r="C358" s="5">
        <v>49723.7</v>
      </c>
      <c r="D358" s="13">
        <v>49723.7</v>
      </c>
      <c r="E358" s="5">
        <v>18348.519639999999</v>
      </c>
      <c r="F358" s="5">
        <f t="shared" si="17"/>
        <v>36.900953951536188</v>
      </c>
      <c r="G358" s="5">
        <f t="shared" si="15"/>
        <v>36.900953951536188</v>
      </c>
      <c r="H358" s="5">
        <v>4576.6771900000003</v>
      </c>
      <c r="I358" s="35" t="s">
        <v>1499</v>
      </c>
      <c r="J358" s="33"/>
    </row>
    <row r="359" spans="1:10" ht="25.5" x14ac:dyDescent="0.2">
      <c r="A359" s="2" t="s">
        <v>1170</v>
      </c>
      <c r="B359" s="8" t="s">
        <v>1073</v>
      </c>
      <c r="C359" s="5">
        <v>19359.8</v>
      </c>
      <c r="D359" s="13">
        <v>19359.8</v>
      </c>
      <c r="E359" s="5">
        <v>9301.8287500000006</v>
      </c>
      <c r="F359" s="5">
        <f t="shared" si="17"/>
        <v>48.047132460046079</v>
      </c>
      <c r="G359" s="5">
        <f t="shared" si="15"/>
        <v>48.047132460046079</v>
      </c>
      <c r="H359" s="5">
        <v>4776.7141199999996</v>
      </c>
      <c r="I359" s="5">
        <f t="shared" si="16"/>
        <v>194.73279154499622</v>
      </c>
      <c r="J359" s="33"/>
    </row>
    <row r="360" spans="1:10" ht="38.25" x14ac:dyDescent="0.2">
      <c r="A360" s="2" t="s">
        <v>439</v>
      </c>
      <c r="B360" s="8" t="s">
        <v>521</v>
      </c>
      <c r="C360" s="5">
        <v>19359.8</v>
      </c>
      <c r="D360" s="13">
        <v>19359.8</v>
      </c>
      <c r="E360" s="5">
        <v>9301.8287500000006</v>
      </c>
      <c r="F360" s="5">
        <f t="shared" si="17"/>
        <v>48.047132460046079</v>
      </c>
      <c r="G360" s="5">
        <f t="shared" si="15"/>
        <v>48.047132460046079</v>
      </c>
      <c r="H360" s="5">
        <v>4776.7141199999996</v>
      </c>
      <c r="I360" s="5">
        <f t="shared" si="16"/>
        <v>194.73279154499622</v>
      </c>
      <c r="J360" s="33"/>
    </row>
    <row r="361" spans="1:10" ht="38.25" x14ac:dyDescent="0.2">
      <c r="A361" s="2" t="s">
        <v>1437</v>
      </c>
      <c r="B361" s="8" t="s">
        <v>1365</v>
      </c>
      <c r="C361" s="5">
        <v>151661.9</v>
      </c>
      <c r="D361" s="13">
        <v>151661.9</v>
      </c>
      <c r="E361" s="5">
        <v>151661.89996000001</v>
      </c>
      <c r="F361" s="5">
        <f t="shared" si="17"/>
        <v>99.999999973625549</v>
      </c>
      <c r="G361" s="5">
        <f t="shared" si="15"/>
        <v>99.999999973625549</v>
      </c>
      <c r="H361" s="5">
        <v>127139.6</v>
      </c>
      <c r="I361" s="5">
        <f t="shared" si="16"/>
        <v>119.28769632750142</v>
      </c>
      <c r="J361" s="33"/>
    </row>
    <row r="362" spans="1:10" ht="51" x14ac:dyDescent="0.2">
      <c r="A362" s="2" t="s">
        <v>590</v>
      </c>
      <c r="B362" s="8" t="s">
        <v>813</v>
      </c>
      <c r="C362" s="5">
        <v>151661.9</v>
      </c>
      <c r="D362" s="13">
        <v>151661.9</v>
      </c>
      <c r="E362" s="5">
        <v>151661.89996000001</v>
      </c>
      <c r="F362" s="5">
        <f t="shared" si="17"/>
        <v>99.999999973625549</v>
      </c>
      <c r="G362" s="5">
        <f t="shared" si="15"/>
        <v>99.999999973625549</v>
      </c>
      <c r="H362" s="5">
        <v>127139.6</v>
      </c>
      <c r="I362" s="5">
        <f t="shared" si="16"/>
        <v>119.28769632750142</v>
      </c>
      <c r="J362" s="33"/>
    </row>
    <row r="363" spans="1:10" ht="25.5" x14ac:dyDescent="0.2">
      <c r="A363" s="2" t="s">
        <v>397</v>
      </c>
      <c r="B363" s="8" t="s">
        <v>148</v>
      </c>
      <c r="C363" s="5">
        <v>0</v>
      </c>
      <c r="D363" s="13">
        <v>0</v>
      </c>
      <c r="E363" s="5">
        <v>0</v>
      </c>
      <c r="F363" s="5"/>
      <c r="G363" s="5"/>
      <c r="H363" s="5">
        <v>4715.9546700000001</v>
      </c>
      <c r="I363" s="5">
        <f t="shared" si="16"/>
        <v>0</v>
      </c>
      <c r="J363" s="33"/>
    </row>
    <row r="364" spans="1:10" ht="38.25" x14ac:dyDescent="0.2">
      <c r="A364" s="2" t="s">
        <v>1233</v>
      </c>
      <c r="B364" s="8" t="s">
        <v>1048</v>
      </c>
      <c r="C364" s="5">
        <v>0</v>
      </c>
      <c r="D364" s="13">
        <v>0</v>
      </c>
      <c r="E364" s="5">
        <v>0</v>
      </c>
      <c r="F364" s="5"/>
      <c r="G364" s="5"/>
      <c r="H364" s="5">
        <v>4715.9546700000001</v>
      </c>
      <c r="I364" s="5">
        <f t="shared" si="16"/>
        <v>0</v>
      </c>
      <c r="J364" s="33"/>
    </row>
    <row r="365" spans="1:10" ht="63.75" x14ac:dyDescent="0.2">
      <c r="A365" s="2" t="s">
        <v>1468</v>
      </c>
      <c r="B365" s="8" t="s">
        <v>852</v>
      </c>
      <c r="C365" s="5">
        <v>9859.6</v>
      </c>
      <c r="D365" s="13">
        <v>9859.6</v>
      </c>
      <c r="E365" s="5">
        <v>9559.5870200000008</v>
      </c>
      <c r="F365" s="5">
        <f t="shared" si="17"/>
        <v>96.957148565864742</v>
      </c>
      <c r="G365" s="5">
        <f t="shared" si="15"/>
        <v>96.957148565864742</v>
      </c>
      <c r="H365" s="5">
        <v>9435.2926700000007</v>
      </c>
      <c r="I365" s="5">
        <f t="shared" si="16"/>
        <v>101.31733433553364</v>
      </c>
      <c r="J365" s="33"/>
    </row>
    <row r="366" spans="1:10" ht="76.5" x14ac:dyDescent="0.2">
      <c r="A366" s="2" t="s">
        <v>1315</v>
      </c>
      <c r="B366" s="8" t="s">
        <v>302</v>
      </c>
      <c r="C366" s="5">
        <v>9859.6</v>
      </c>
      <c r="D366" s="13">
        <v>9859.6</v>
      </c>
      <c r="E366" s="5">
        <v>9559.5870200000008</v>
      </c>
      <c r="F366" s="5">
        <f t="shared" si="17"/>
        <v>96.957148565864742</v>
      </c>
      <c r="G366" s="5">
        <f t="shared" si="15"/>
        <v>96.957148565864742</v>
      </c>
      <c r="H366" s="5">
        <v>0</v>
      </c>
      <c r="I366" s="5"/>
      <c r="J366" s="33"/>
    </row>
    <row r="367" spans="1:10" ht="38.25" x14ac:dyDescent="0.2">
      <c r="A367" s="2" t="s">
        <v>375</v>
      </c>
      <c r="B367" s="8" t="s">
        <v>468</v>
      </c>
      <c r="C367" s="5">
        <v>0</v>
      </c>
      <c r="D367" s="13">
        <v>0</v>
      </c>
      <c r="E367" s="5">
        <v>0</v>
      </c>
      <c r="F367" s="5"/>
      <c r="G367" s="5"/>
      <c r="H367" s="5">
        <v>129243.9</v>
      </c>
      <c r="I367" s="5">
        <f t="shared" si="16"/>
        <v>0</v>
      </c>
      <c r="J367" s="33"/>
    </row>
    <row r="368" spans="1:10" ht="38.25" x14ac:dyDescent="0.2">
      <c r="A368" s="2" t="s">
        <v>283</v>
      </c>
      <c r="B368" s="8" t="s">
        <v>1356</v>
      </c>
      <c r="C368" s="5">
        <v>0</v>
      </c>
      <c r="D368" s="13">
        <v>0</v>
      </c>
      <c r="E368" s="5">
        <v>0</v>
      </c>
      <c r="F368" s="5"/>
      <c r="G368" s="5"/>
      <c r="H368" s="5">
        <v>129243.9</v>
      </c>
      <c r="I368" s="5">
        <f t="shared" si="16"/>
        <v>0</v>
      </c>
      <c r="J368" s="33"/>
    </row>
    <row r="369" spans="1:10" ht="25.5" x14ac:dyDescent="0.2">
      <c r="A369" s="2" t="s">
        <v>650</v>
      </c>
      <c r="B369" s="8" t="s">
        <v>729</v>
      </c>
      <c r="C369" s="5">
        <v>458222.4</v>
      </c>
      <c r="D369" s="13">
        <v>458222.4</v>
      </c>
      <c r="E369" s="5">
        <v>145087.54788</v>
      </c>
      <c r="F369" s="5">
        <f t="shared" si="17"/>
        <v>31.663128620512659</v>
      </c>
      <c r="G369" s="5">
        <f t="shared" si="15"/>
        <v>31.663128620512659</v>
      </c>
      <c r="H369" s="5">
        <v>256329.45972000001</v>
      </c>
      <c r="I369" s="5">
        <f t="shared" si="16"/>
        <v>56.601979358317045</v>
      </c>
      <c r="J369" s="33"/>
    </row>
    <row r="370" spans="1:10" ht="38.25" x14ac:dyDescent="0.2">
      <c r="A370" s="2" t="s">
        <v>1327</v>
      </c>
      <c r="B370" s="8" t="s">
        <v>177</v>
      </c>
      <c r="C370" s="5">
        <v>458222.4</v>
      </c>
      <c r="D370" s="13">
        <v>458222.4</v>
      </c>
      <c r="E370" s="5">
        <v>145087.54788</v>
      </c>
      <c r="F370" s="5">
        <f t="shared" si="17"/>
        <v>31.663128620512659</v>
      </c>
      <c r="G370" s="5">
        <f t="shared" si="15"/>
        <v>31.663128620512659</v>
      </c>
      <c r="H370" s="5">
        <v>256329.45972000001</v>
      </c>
      <c r="I370" s="5">
        <f t="shared" si="16"/>
        <v>56.601979358317045</v>
      </c>
      <c r="J370" s="33"/>
    </row>
    <row r="371" spans="1:10" ht="25.5" x14ac:dyDescent="0.2">
      <c r="A371" s="2" t="s">
        <v>680</v>
      </c>
      <c r="B371" s="8" t="s">
        <v>940</v>
      </c>
      <c r="C371" s="5">
        <v>8928.6</v>
      </c>
      <c r="D371" s="13">
        <v>8928.6</v>
      </c>
      <c r="E371" s="5">
        <v>0</v>
      </c>
      <c r="F371" s="5">
        <f t="shared" si="17"/>
        <v>0</v>
      </c>
      <c r="G371" s="5">
        <f t="shared" si="15"/>
        <v>0</v>
      </c>
      <c r="H371" s="5">
        <v>0</v>
      </c>
      <c r="I371" s="5"/>
      <c r="J371" s="33"/>
    </row>
    <row r="372" spans="1:10" ht="38.25" x14ac:dyDescent="0.2">
      <c r="A372" s="2" t="s">
        <v>791</v>
      </c>
      <c r="B372" s="8" t="s">
        <v>386</v>
      </c>
      <c r="C372" s="5">
        <v>8928.6</v>
      </c>
      <c r="D372" s="13">
        <v>8928.6</v>
      </c>
      <c r="E372" s="5">
        <v>0</v>
      </c>
      <c r="F372" s="5">
        <f t="shared" si="17"/>
        <v>0</v>
      </c>
      <c r="G372" s="5">
        <f t="shared" si="15"/>
        <v>0</v>
      </c>
      <c r="H372" s="5">
        <v>0</v>
      </c>
      <c r="I372" s="5"/>
      <c r="J372" s="33"/>
    </row>
    <row r="373" spans="1:10" ht="63.75" x14ac:dyDescent="0.2">
      <c r="A373" s="2" t="s">
        <v>862</v>
      </c>
      <c r="B373" s="8" t="s">
        <v>131</v>
      </c>
      <c r="C373" s="5">
        <v>12750</v>
      </c>
      <c r="D373" s="13">
        <v>12750</v>
      </c>
      <c r="E373" s="5">
        <v>0</v>
      </c>
      <c r="F373" s="5">
        <f t="shared" si="17"/>
        <v>0</v>
      </c>
      <c r="G373" s="5">
        <f t="shared" si="15"/>
        <v>0</v>
      </c>
      <c r="H373" s="5">
        <v>0</v>
      </c>
      <c r="I373" s="5"/>
      <c r="J373" s="33"/>
    </row>
    <row r="374" spans="1:10" ht="76.5" x14ac:dyDescent="0.2">
      <c r="A374" s="2" t="s">
        <v>564</v>
      </c>
      <c r="B374" s="8" t="s">
        <v>442</v>
      </c>
      <c r="C374" s="5">
        <v>12750</v>
      </c>
      <c r="D374" s="13">
        <v>12750</v>
      </c>
      <c r="E374" s="5">
        <v>0</v>
      </c>
      <c r="F374" s="5">
        <f t="shared" si="17"/>
        <v>0</v>
      </c>
      <c r="G374" s="5">
        <f t="shared" si="15"/>
        <v>0</v>
      </c>
      <c r="H374" s="5">
        <v>0</v>
      </c>
      <c r="I374" s="5"/>
      <c r="J374" s="33"/>
    </row>
    <row r="375" spans="1:10" ht="25.5" x14ac:dyDescent="0.2">
      <c r="A375" s="2" t="s">
        <v>1197</v>
      </c>
      <c r="B375" s="8" t="s">
        <v>190</v>
      </c>
      <c r="C375" s="5">
        <v>6218.7</v>
      </c>
      <c r="D375" s="13">
        <v>6218.7</v>
      </c>
      <c r="E375" s="5">
        <v>6218.7</v>
      </c>
      <c r="F375" s="5">
        <f t="shared" si="17"/>
        <v>100</v>
      </c>
      <c r="G375" s="5">
        <f t="shared" si="15"/>
        <v>100</v>
      </c>
      <c r="H375" s="5">
        <v>0</v>
      </c>
      <c r="I375" s="5"/>
      <c r="J375" s="33"/>
    </row>
    <row r="376" spans="1:10" ht="38.25" x14ac:dyDescent="0.2">
      <c r="A376" s="2" t="s">
        <v>489</v>
      </c>
      <c r="B376" s="8" t="s">
        <v>488</v>
      </c>
      <c r="C376" s="5">
        <v>6218.7</v>
      </c>
      <c r="D376" s="13">
        <v>6218.7</v>
      </c>
      <c r="E376" s="5">
        <v>6218.7</v>
      </c>
      <c r="F376" s="5">
        <f t="shared" si="17"/>
        <v>100</v>
      </c>
      <c r="G376" s="5">
        <f t="shared" si="15"/>
        <v>100</v>
      </c>
      <c r="H376" s="5">
        <v>0</v>
      </c>
      <c r="I376" s="5"/>
      <c r="J376" s="33"/>
    </row>
    <row r="377" spans="1:10" ht="76.5" x14ac:dyDescent="0.2">
      <c r="A377" s="2" t="s">
        <v>147</v>
      </c>
      <c r="B377" s="8" t="s">
        <v>617</v>
      </c>
      <c r="C377" s="5">
        <v>5779.3</v>
      </c>
      <c r="D377" s="13">
        <v>5779.3</v>
      </c>
      <c r="E377" s="5">
        <v>947.68065999999999</v>
      </c>
      <c r="F377" s="5">
        <f t="shared" si="17"/>
        <v>16.397845067741766</v>
      </c>
      <c r="G377" s="5">
        <f t="shared" si="15"/>
        <v>16.397845067741766</v>
      </c>
      <c r="H377" s="5">
        <v>0</v>
      </c>
      <c r="I377" s="5"/>
      <c r="J377" s="33"/>
    </row>
    <row r="378" spans="1:10" ht="89.25" x14ac:dyDescent="0.2">
      <c r="A378" s="2" t="s">
        <v>224</v>
      </c>
      <c r="B378" s="8" t="s">
        <v>20</v>
      </c>
      <c r="C378" s="5">
        <v>5779.3</v>
      </c>
      <c r="D378" s="13">
        <v>5779.3</v>
      </c>
      <c r="E378" s="5">
        <v>947.68065999999999</v>
      </c>
      <c r="F378" s="5">
        <f t="shared" si="17"/>
        <v>16.397845067741766</v>
      </c>
      <c r="G378" s="5">
        <f t="shared" si="15"/>
        <v>16.397845067741766</v>
      </c>
      <c r="H378" s="5">
        <v>0</v>
      </c>
      <c r="I378" s="5"/>
      <c r="J378" s="33"/>
    </row>
    <row r="379" spans="1:10" ht="51" x14ac:dyDescent="0.2">
      <c r="A379" s="2" t="s">
        <v>851</v>
      </c>
      <c r="B379" s="8" t="s">
        <v>1223</v>
      </c>
      <c r="C379" s="5">
        <v>18489.900000000001</v>
      </c>
      <c r="D379" s="13">
        <v>18489.900000000001</v>
      </c>
      <c r="E379" s="5">
        <v>0</v>
      </c>
      <c r="F379" s="5">
        <f t="shared" si="17"/>
        <v>0</v>
      </c>
      <c r="G379" s="5">
        <f t="shared" si="15"/>
        <v>0</v>
      </c>
      <c r="H379" s="5">
        <v>0</v>
      </c>
      <c r="I379" s="5"/>
      <c r="J379" s="33"/>
    </row>
    <row r="380" spans="1:10" ht="63.75" x14ac:dyDescent="0.2">
      <c r="A380" s="2" t="s">
        <v>378</v>
      </c>
      <c r="B380" s="8" t="s">
        <v>39</v>
      </c>
      <c r="C380" s="5">
        <v>18489.900000000001</v>
      </c>
      <c r="D380" s="13">
        <v>18489.900000000001</v>
      </c>
      <c r="E380" s="5">
        <v>0</v>
      </c>
      <c r="F380" s="5">
        <f t="shared" si="17"/>
        <v>0</v>
      </c>
      <c r="G380" s="5">
        <f t="shared" si="15"/>
        <v>0</v>
      </c>
      <c r="H380" s="5">
        <v>0</v>
      </c>
      <c r="I380" s="5"/>
      <c r="J380" s="33"/>
    </row>
    <row r="381" spans="1:10" ht="38.25" x14ac:dyDescent="0.2">
      <c r="A381" s="2" t="s">
        <v>1254</v>
      </c>
      <c r="B381" s="8" t="s">
        <v>716</v>
      </c>
      <c r="C381" s="5">
        <v>0</v>
      </c>
      <c r="D381" s="13">
        <v>0</v>
      </c>
      <c r="E381" s="5">
        <v>0</v>
      </c>
      <c r="F381" s="5"/>
      <c r="G381" s="5"/>
      <c r="H381" s="5">
        <v>840592.64757999999</v>
      </c>
      <c r="I381" s="5">
        <f t="shared" si="16"/>
        <v>0</v>
      </c>
      <c r="J381" s="33"/>
    </row>
    <row r="382" spans="1:10" ht="38.25" x14ac:dyDescent="0.2">
      <c r="A382" s="2" t="s">
        <v>1108</v>
      </c>
      <c r="B382" s="8" t="s">
        <v>1236</v>
      </c>
      <c r="C382" s="5">
        <v>612031</v>
      </c>
      <c r="D382" s="13">
        <v>612031</v>
      </c>
      <c r="E382" s="5">
        <v>304267.76633000001</v>
      </c>
      <c r="F382" s="5">
        <f t="shared" si="17"/>
        <v>49.714437067730231</v>
      </c>
      <c r="G382" s="5">
        <f t="shared" ref="G382:G445" si="18">E382/D382*100</f>
        <v>49.714437067730231</v>
      </c>
      <c r="H382" s="5">
        <v>301795.30015000002</v>
      </c>
      <c r="I382" s="5">
        <f t="shared" ref="I382:I445" si="19">E382/H382*100</f>
        <v>100.81925271161319</v>
      </c>
      <c r="J382" s="33"/>
    </row>
    <row r="383" spans="1:10" ht="51" x14ac:dyDescent="0.2">
      <c r="A383" s="2" t="s">
        <v>518</v>
      </c>
      <c r="B383" s="8" t="s">
        <v>62</v>
      </c>
      <c r="C383" s="5">
        <v>612031</v>
      </c>
      <c r="D383" s="13">
        <v>612031</v>
      </c>
      <c r="E383" s="5">
        <v>304267.76633000001</v>
      </c>
      <c r="F383" s="5">
        <f t="shared" si="17"/>
        <v>49.714437067730231</v>
      </c>
      <c r="G383" s="5">
        <f t="shared" si="18"/>
        <v>49.714437067730231</v>
      </c>
      <c r="H383" s="5">
        <v>301795.30015000002</v>
      </c>
      <c r="I383" s="5">
        <f t="shared" si="19"/>
        <v>100.81925271161319</v>
      </c>
      <c r="J383" s="33"/>
    </row>
    <row r="384" spans="1:10" ht="38.25" x14ac:dyDescent="0.2">
      <c r="A384" s="2" t="s">
        <v>377</v>
      </c>
      <c r="B384" s="8" t="s">
        <v>506</v>
      </c>
      <c r="C384" s="5">
        <v>0</v>
      </c>
      <c r="D384" s="13">
        <v>0</v>
      </c>
      <c r="E384" s="5">
        <v>0</v>
      </c>
      <c r="F384" s="5"/>
      <c r="G384" s="5"/>
      <c r="H384" s="5">
        <v>502855.56507999997</v>
      </c>
      <c r="I384" s="5">
        <f t="shared" si="19"/>
        <v>0</v>
      </c>
      <c r="J384" s="33"/>
    </row>
    <row r="385" spans="1:10" ht="38.25" x14ac:dyDescent="0.2">
      <c r="A385" s="2" t="s">
        <v>1355</v>
      </c>
      <c r="B385" s="8" t="s">
        <v>793</v>
      </c>
      <c r="C385" s="5">
        <v>0</v>
      </c>
      <c r="D385" s="13">
        <v>0</v>
      </c>
      <c r="E385" s="5">
        <v>0</v>
      </c>
      <c r="F385" s="5"/>
      <c r="G385" s="5"/>
      <c r="H385" s="5">
        <v>502855.56507999997</v>
      </c>
      <c r="I385" s="5">
        <f t="shared" si="19"/>
        <v>0</v>
      </c>
      <c r="J385" s="33"/>
    </row>
    <row r="386" spans="1:10" ht="38.25" x14ac:dyDescent="0.2">
      <c r="A386" s="2" t="s">
        <v>976</v>
      </c>
      <c r="B386" s="8" t="s">
        <v>648</v>
      </c>
      <c r="C386" s="5">
        <v>0</v>
      </c>
      <c r="D386" s="13">
        <v>0</v>
      </c>
      <c r="E386" s="5">
        <v>0</v>
      </c>
      <c r="F386" s="5"/>
      <c r="G386" s="5"/>
      <c r="H386" s="5">
        <v>143856.5</v>
      </c>
      <c r="I386" s="5">
        <f t="shared" si="19"/>
        <v>0</v>
      </c>
      <c r="J386" s="33"/>
    </row>
    <row r="387" spans="1:10" ht="38.25" x14ac:dyDescent="0.2">
      <c r="A387" s="2" t="s">
        <v>172</v>
      </c>
      <c r="B387" s="8" t="s">
        <v>52</v>
      </c>
      <c r="C387" s="5">
        <v>0</v>
      </c>
      <c r="D387" s="13">
        <v>0</v>
      </c>
      <c r="E387" s="5">
        <v>0</v>
      </c>
      <c r="F387" s="5"/>
      <c r="G387" s="5"/>
      <c r="H387" s="5">
        <v>143856.5</v>
      </c>
      <c r="I387" s="5">
        <f t="shared" si="19"/>
        <v>0</v>
      </c>
      <c r="J387" s="33"/>
    </row>
    <row r="388" spans="1:10" ht="25.5" x14ac:dyDescent="0.2">
      <c r="A388" s="2" t="s">
        <v>864</v>
      </c>
      <c r="B388" s="8" t="s">
        <v>1345</v>
      </c>
      <c r="C388" s="5">
        <v>0</v>
      </c>
      <c r="D388" s="13">
        <v>0</v>
      </c>
      <c r="E388" s="5">
        <v>0</v>
      </c>
      <c r="F388" s="5"/>
      <c r="G388" s="5"/>
      <c r="H388" s="5">
        <v>455470.7</v>
      </c>
      <c r="I388" s="5">
        <f t="shared" si="19"/>
        <v>0</v>
      </c>
      <c r="J388" s="33"/>
    </row>
    <row r="389" spans="1:10" ht="38.25" x14ac:dyDescent="0.2">
      <c r="A389" s="2" t="s">
        <v>591</v>
      </c>
      <c r="B389" s="8" t="s">
        <v>787</v>
      </c>
      <c r="C389" s="5">
        <v>0</v>
      </c>
      <c r="D389" s="13">
        <v>0</v>
      </c>
      <c r="E389" s="5">
        <v>0</v>
      </c>
      <c r="F389" s="5"/>
      <c r="G389" s="5"/>
      <c r="H389" s="5">
        <v>455470.7</v>
      </c>
      <c r="I389" s="5">
        <f t="shared" si="19"/>
        <v>0</v>
      </c>
      <c r="J389" s="33"/>
    </row>
    <row r="390" spans="1:10" x14ac:dyDescent="0.2">
      <c r="A390" s="2" t="s">
        <v>1362</v>
      </c>
      <c r="B390" s="8" t="s">
        <v>1314</v>
      </c>
      <c r="C390" s="5">
        <v>0</v>
      </c>
      <c r="D390" s="13">
        <v>0</v>
      </c>
      <c r="E390" s="5">
        <v>0</v>
      </c>
      <c r="F390" s="5"/>
      <c r="G390" s="5"/>
      <c r="H390" s="5">
        <v>66969.719559999998</v>
      </c>
      <c r="I390" s="5">
        <f t="shared" si="19"/>
        <v>0</v>
      </c>
      <c r="J390" s="33"/>
    </row>
    <row r="391" spans="1:10" ht="25.5" x14ac:dyDescent="0.2">
      <c r="A391" s="2" t="s">
        <v>16</v>
      </c>
      <c r="B391" s="8" t="s">
        <v>155</v>
      </c>
      <c r="C391" s="5">
        <v>0</v>
      </c>
      <c r="D391" s="13">
        <v>0</v>
      </c>
      <c r="E391" s="5">
        <v>0</v>
      </c>
      <c r="F391" s="5"/>
      <c r="G391" s="5"/>
      <c r="H391" s="5">
        <v>66969.719559999998</v>
      </c>
      <c r="I391" s="5">
        <f t="shared" si="19"/>
        <v>0</v>
      </c>
      <c r="J391" s="33"/>
    </row>
    <row r="392" spans="1:10" ht="38.25" x14ac:dyDescent="0.2">
      <c r="A392" s="2" t="s">
        <v>269</v>
      </c>
      <c r="B392" s="8" t="s">
        <v>555</v>
      </c>
      <c r="C392" s="5">
        <v>1140558.7</v>
      </c>
      <c r="D392" s="13">
        <v>1140558.7</v>
      </c>
      <c r="E392" s="5">
        <v>752399.30412999995</v>
      </c>
      <c r="F392" s="5">
        <f t="shared" ref="F391:F454" si="20">E392/C392*100</f>
        <v>65.967609043708137</v>
      </c>
      <c r="G392" s="5">
        <f t="shared" si="18"/>
        <v>65.967609043708137</v>
      </c>
      <c r="H392" s="5">
        <v>4540.5059700000002</v>
      </c>
      <c r="I392" s="35" t="s">
        <v>1499</v>
      </c>
      <c r="J392" s="33"/>
    </row>
    <row r="393" spans="1:10" ht="38.25" x14ac:dyDescent="0.2">
      <c r="A393" s="2" t="s">
        <v>1408</v>
      </c>
      <c r="B393" s="8" t="s">
        <v>832</v>
      </c>
      <c r="C393" s="5">
        <v>1140558.7</v>
      </c>
      <c r="D393" s="13">
        <v>1140558.7</v>
      </c>
      <c r="E393" s="5">
        <v>752399.30412999995</v>
      </c>
      <c r="F393" s="5">
        <f t="shared" si="20"/>
        <v>65.967609043708137</v>
      </c>
      <c r="G393" s="5">
        <f t="shared" si="18"/>
        <v>65.967609043708137</v>
      </c>
      <c r="H393" s="5">
        <v>4540.5059700000002</v>
      </c>
      <c r="I393" s="35" t="s">
        <v>1499</v>
      </c>
      <c r="J393" s="33"/>
    </row>
    <row r="394" spans="1:10" ht="38.25" x14ac:dyDescent="0.2">
      <c r="A394" s="2" t="s">
        <v>855</v>
      </c>
      <c r="B394" s="8" t="s">
        <v>1173</v>
      </c>
      <c r="C394" s="5">
        <v>6849</v>
      </c>
      <c r="D394" s="13">
        <v>6849</v>
      </c>
      <c r="E394" s="5">
        <v>6849</v>
      </c>
      <c r="F394" s="5">
        <f t="shared" si="20"/>
        <v>100</v>
      </c>
      <c r="G394" s="5">
        <f t="shared" si="18"/>
        <v>100</v>
      </c>
      <c r="H394" s="5">
        <v>0</v>
      </c>
      <c r="I394" s="5"/>
      <c r="J394" s="33"/>
    </row>
    <row r="395" spans="1:10" ht="38.25" x14ac:dyDescent="0.2">
      <c r="A395" s="2" t="s">
        <v>1128</v>
      </c>
      <c r="B395" s="8" t="s">
        <v>620</v>
      </c>
      <c r="C395" s="5">
        <v>6849</v>
      </c>
      <c r="D395" s="13">
        <v>6849</v>
      </c>
      <c r="E395" s="5">
        <v>6849</v>
      </c>
      <c r="F395" s="5">
        <f t="shared" si="20"/>
        <v>100</v>
      </c>
      <c r="G395" s="5">
        <f t="shared" si="18"/>
        <v>100</v>
      </c>
      <c r="H395" s="5">
        <v>0</v>
      </c>
      <c r="I395" s="5"/>
      <c r="J395" s="33"/>
    </row>
    <row r="396" spans="1:10" ht="25.5" x14ac:dyDescent="0.2">
      <c r="A396" s="2" t="s">
        <v>424</v>
      </c>
      <c r="B396" s="8" t="s">
        <v>682</v>
      </c>
      <c r="C396" s="5">
        <v>1006768.5</v>
      </c>
      <c r="D396" s="13">
        <f>D397</f>
        <v>1032528.1</v>
      </c>
      <c r="E396" s="5">
        <v>117371.16277</v>
      </c>
      <c r="F396" s="5">
        <f t="shared" si="20"/>
        <v>11.658207698194769</v>
      </c>
      <c r="G396" s="5">
        <f t="shared" si="18"/>
        <v>11.367357728085075</v>
      </c>
      <c r="H396" s="5">
        <v>381915.18800000002</v>
      </c>
      <c r="I396" s="5">
        <f t="shared" si="19"/>
        <v>30.732258485095908</v>
      </c>
      <c r="J396" s="33"/>
    </row>
    <row r="397" spans="1:10" ht="38.25" x14ac:dyDescent="0.2">
      <c r="A397" s="2" t="s">
        <v>1380</v>
      </c>
      <c r="B397" s="8" t="s">
        <v>969</v>
      </c>
      <c r="C397" s="5">
        <v>1006768.5</v>
      </c>
      <c r="D397" s="13">
        <f>1006768.5+25759.6</f>
        <v>1032528.1</v>
      </c>
      <c r="E397" s="5">
        <v>117371.16277</v>
      </c>
      <c r="F397" s="5">
        <f t="shared" si="20"/>
        <v>11.658207698194769</v>
      </c>
      <c r="G397" s="5">
        <f t="shared" si="18"/>
        <v>11.367357728085075</v>
      </c>
      <c r="H397" s="5">
        <v>381915.18800000002</v>
      </c>
      <c r="I397" s="5">
        <f t="shared" si="19"/>
        <v>30.732258485095908</v>
      </c>
      <c r="J397" s="33"/>
    </row>
    <row r="398" spans="1:10" ht="25.5" x14ac:dyDescent="0.2">
      <c r="A398" s="2" t="s">
        <v>208</v>
      </c>
      <c r="B398" s="8" t="s">
        <v>1038</v>
      </c>
      <c r="C398" s="5">
        <v>250211.1</v>
      </c>
      <c r="D398" s="13">
        <v>250211.1</v>
      </c>
      <c r="E398" s="5">
        <v>5769.7342799999997</v>
      </c>
      <c r="F398" s="5">
        <f t="shared" si="20"/>
        <v>2.3059465707156876</v>
      </c>
      <c r="G398" s="5">
        <f t="shared" si="18"/>
        <v>2.3059465707156876</v>
      </c>
      <c r="H398" s="5">
        <v>0</v>
      </c>
      <c r="I398" s="5"/>
      <c r="J398" s="33"/>
    </row>
    <row r="399" spans="1:10" ht="25.5" x14ac:dyDescent="0.2">
      <c r="A399" s="2" t="s">
        <v>569</v>
      </c>
      <c r="B399" s="8" t="s">
        <v>483</v>
      </c>
      <c r="C399" s="5">
        <v>250211.1</v>
      </c>
      <c r="D399" s="13">
        <v>250211.1</v>
      </c>
      <c r="E399" s="5">
        <v>5769.7342799999997</v>
      </c>
      <c r="F399" s="5">
        <f t="shared" si="20"/>
        <v>2.3059465707156876</v>
      </c>
      <c r="G399" s="5">
        <f t="shared" si="18"/>
        <v>2.3059465707156876</v>
      </c>
      <c r="H399" s="5">
        <v>0</v>
      </c>
      <c r="I399" s="5"/>
      <c r="J399" s="33"/>
    </row>
    <row r="400" spans="1:10" ht="63.75" x14ac:dyDescent="0.2">
      <c r="A400" s="2" t="s">
        <v>366</v>
      </c>
      <c r="B400" s="8" t="s">
        <v>459</v>
      </c>
      <c r="C400" s="5">
        <v>18135.900000000001</v>
      </c>
      <c r="D400" s="13">
        <v>18135.900000000001</v>
      </c>
      <c r="E400" s="5">
        <v>17221.758450000001</v>
      </c>
      <c r="F400" s="5">
        <f t="shared" si="20"/>
        <v>94.959491671215659</v>
      </c>
      <c r="G400" s="5">
        <f t="shared" si="18"/>
        <v>94.959491671215659</v>
      </c>
      <c r="H400" s="5">
        <v>10952.42973</v>
      </c>
      <c r="I400" s="5">
        <f t="shared" si="19"/>
        <v>157.24144207771147</v>
      </c>
      <c r="J400" s="33"/>
    </row>
    <row r="401" spans="1:10" ht="76.5" x14ac:dyDescent="0.2">
      <c r="A401" s="2" t="s">
        <v>959</v>
      </c>
      <c r="B401" s="8" t="s">
        <v>751</v>
      </c>
      <c r="C401" s="5">
        <v>18135.900000000001</v>
      </c>
      <c r="D401" s="13">
        <v>18135.900000000001</v>
      </c>
      <c r="E401" s="5">
        <v>17221.758450000001</v>
      </c>
      <c r="F401" s="5">
        <f t="shared" si="20"/>
        <v>94.959491671215659</v>
      </c>
      <c r="G401" s="5">
        <f t="shared" si="18"/>
        <v>94.959491671215659</v>
      </c>
      <c r="H401" s="5">
        <v>10952.42973</v>
      </c>
      <c r="I401" s="5">
        <f t="shared" si="19"/>
        <v>157.24144207771147</v>
      </c>
      <c r="J401" s="33"/>
    </row>
    <row r="402" spans="1:10" ht="25.5" x14ac:dyDescent="0.2">
      <c r="A402" s="2" t="s">
        <v>1255</v>
      </c>
      <c r="B402" s="8" t="s">
        <v>775</v>
      </c>
      <c r="C402" s="5">
        <v>6732757.9000000004</v>
      </c>
      <c r="D402" s="13">
        <v>6732757.9000000004</v>
      </c>
      <c r="E402" s="5">
        <v>5985546.9629600001</v>
      </c>
      <c r="F402" s="5">
        <f t="shared" si="20"/>
        <v>88.901859414252812</v>
      </c>
      <c r="G402" s="5">
        <f t="shared" si="18"/>
        <v>88.901859414252812</v>
      </c>
      <c r="H402" s="5">
        <v>1207795.63665</v>
      </c>
      <c r="I402" s="35" t="s">
        <v>1499</v>
      </c>
      <c r="J402" s="33"/>
    </row>
    <row r="403" spans="1:10" ht="38.25" x14ac:dyDescent="0.2">
      <c r="A403" s="2" t="s">
        <v>863</v>
      </c>
      <c r="B403" s="8" t="s">
        <v>218</v>
      </c>
      <c r="C403" s="5">
        <v>6732757.9000000004</v>
      </c>
      <c r="D403" s="13">
        <v>6732757.9000000004</v>
      </c>
      <c r="E403" s="5">
        <v>5985546.9629600001</v>
      </c>
      <c r="F403" s="5">
        <f t="shared" si="20"/>
        <v>88.901859414252812</v>
      </c>
      <c r="G403" s="5">
        <f t="shared" si="18"/>
        <v>88.901859414252812</v>
      </c>
      <c r="H403" s="5">
        <v>1207795.63665</v>
      </c>
      <c r="I403" s="35" t="s">
        <v>1499</v>
      </c>
      <c r="J403" s="33"/>
    </row>
    <row r="404" spans="1:10" ht="63.75" x14ac:dyDescent="0.2">
      <c r="A404" s="2" t="s">
        <v>261</v>
      </c>
      <c r="B404" s="8" t="s">
        <v>310</v>
      </c>
      <c r="C404" s="5">
        <v>14755.9</v>
      </c>
      <c r="D404" s="13">
        <v>14755.9</v>
      </c>
      <c r="E404" s="5">
        <v>10783.389660000001</v>
      </c>
      <c r="F404" s="5">
        <f t="shared" si="20"/>
        <v>73.07849511043041</v>
      </c>
      <c r="G404" s="5">
        <f t="shared" si="18"/>
        <v>73.07849511043041</v>
      </c>
      <c r="H404" s="5">
        <v>10782.36457</v>
      </c>
      <c r="I404" s="5">
        <f t="shared" si="19"/>
        <v>100.00950709831176</v>
      </c>
      <c r="J404" s="33"/>
    </row>
    <row r="405" spans="1:10" ht="51" x14ac:dyDescent="0.2">
      <c r="A405" s="2" t="s">
        <v>1212</v>
      </c>
      <c r="B405" s="8" t="s">
        <v>277</v>
      </c>
      <c r="C405" s="5">
        <v>292301.09999999998</v>
      </c>
      <c r="D405" s="13">
        <v>292301.09999999998</v>
      </c>
      <c r="E405" s="5">
        <v>109779.71523</v>
      </c>
      <c r="F405" s="5">
        <f t="shared" si="20"/>
        <v>37.557065378816574</v>
      </c>
      <c r="G405" s="5">
        <f t="shared" si="18"/>
        <v>37.557065378816574</v>
      </c>
      <c r="H405" s="5">
        <v>180068.351</v>
      </c>
      <c r="I405" s="5">
        <f t="shared" si="19"/>
        <v>60.965580358982685</v>
      </c>
      <c r="J405" s="33"/>
    </row>
    <row r="406" spans="1:10" ht="51" x14ac:dyDescent="0.2">
      <c r="A406" s="2" t="s">
        <v>696</v>
      </c>
      <c r="B406" s="8" t="s">
        <v>970</v>
      </c>
      <c r="C406" s="5">
        <v>35707.300000000003</v>
      </c>
      <c r="D406" s="13">
        <v>35707.300000000003</v>
      </c>
      <c r="E406" s="5">
        <v>0</v>
      </c>
      <c r="F406" s="5">
        <f t="shared" si="20"/>
        <v>0</v>
      </c>
      <c r="G406" s="5">
        <f t="shared" si="18"/>
        <v>0</v>
      </c>
      <c r="H406" s="5">
        <v>0</v>
      </c>
      <c r="I406" s="5"/>
      <c r="J406" s="33"/>
    </row>
    <row r="407" spans="1:10" ht="63.75" x14ac:dyDescent="0.2">
      <c r="A407" s="2" t="s">
        <v>950</v>
      </c>
      <c r="B407" s="8" t="s">
        <v>1263</v>
      </c>
      <c r="C407" s="5">
        <v>35707.300000000003</v>
      </c>
      <c r="D407" s="13">
        <v>35707.300000000003</v>
      </c>
      <c r="E407" s="5">
        <v>0</v>
      </c>
      <c r="F407" s="5">
        <f t="shared" si="20"/>
        <v>0</v>
      </c>
      <c r="G407" s="5">
        <f t="shared" si="18"/>
        <v>0</v>
      </c>
      <c r="H407" s="5">
        <v>0</v>
      </c>
      <c r="I407" s="5"/>
      <c r="J407" s="33"/>
    </row>
    <row r="408" spans="1:10" ht="51" x14ac:dyDescent="0.2">
      <c r="A408" s="2" t="s">
        <v>1392</v>
      </c>
      <c r="B408" s="8" t="s">
        <v>629</v>
      </c>
      <c r="C408" s="5">
        <v>276375.3</v>
      </c>
      <c r="D408" s="13">
        <v>276375.3</v>
      </c>
      <c r="E408" s="5">
        <v>276375.29999000003</v>
      </c>
      <c r="F408" s="5">
        <f t="shared" si="20"/>
        <v>99.999999996381746</v>
      </c>
      <c r="G408" s="5">
        <f t="shared" si="18"/>
        <v>99.999999996381746</v>
      </c>
      <c r="H408" s="5">
        <v>0</v>
      </c>
      <c r="I408" s="5"/>
      <c r="J408" s="33"/>
    </row>
    <row r="409" spans="1:10" ht="51" x14ac:dyDescent="0.2">
      <c r="A409" s="2" t="s">
        <v>165</v>
      </c>
      <c r="B409" s="8" t="s">
        <v>32</v>
      </c>
      <c r="C409" s="5">
        <v>276375.3</v>
      </c>
      <c r="D409" s="13">
        <v>276375.3</v>
      </c>
      <c r="E409" s="5">
        <v>276375.29999000003</v>
      </c>
      <c r="F409" s="5">
        <f t="shared" si="20"/>
        <v>99.999999996381746</v>
      </c>
      <c r="G409" s="5">
        <f t="shared" si="18"/>
        <v>99.999999996381746</v>
      </c>
      <c r="H409" s="5">
        <v>0</v>
      </c>
      <c r="I409" s="5"/>
      <c r="J409" s="33"/>
    </row>
    <row r="410" spans="1:10" ht="38.25" x14ac:dyDescent="0.2">
      <c r="A410" s="2" t="s">
        <v>222</v>
      </c>
      <c r="B410" s="8" t="s">
        <v>181</v>
      </c>
      <c r="C410" s="5">
        <v>156204.1</v>
      </c>
      <c r="D410" s="13">
        <v>156204.1</v>
      </c>
      <c r="E410" s="5">
        <v>90232.906000000003</v>
      </c>
      <c r="F410" s="5">
        <f t="shared" si="20"/>
        <v>57.766029188734478</v>
      </c>
      <c r="G410" s="5">
        <f t="shared" si="18"/>
        <v>57.766029188734478</v>
      </c>
      <c r="H410" s="5">
        <v>0</v>
      </c>
      <c r="I410" s="5"/>
      <c r="J410" s="33"/>
    </row>
    <row r="411" spans="1:10" ht="38.25" x14ac:dyDescent="0.2">
      <c r="A411" s="2" t="s">
        <v>145</v>
      </c>
      <c r="B411" s="8" t="s">
        <v>1077</v>
      </c>
      <c r="C411" s="5">
        <v>156204.1</v>
      </c>
      <c r="D411" s="13">
        <v>156204.1</v>
      </c>
      <c r="E411" s="5">
        <v>90232.906000000003</v>
      </c>
      <c r="F411" s="5">
        <f t="shared" si="20"/>
        <v>57.766029188734478</v>
      </c>
      <c r="G411" s="5">
        <f t="shared" si="18"/>
        <v>57.766029188734478</v>
      </c>
      <c r="H411" s="5">
        <v>0</v>
      </c>
      <c r="I411" s="5"/>
      <c r="J411" s="33"/>
    </row>
    <row r="412" spans="1:10" ht="38.25" x14ac:dyDescent="0.2">
      <c r="A412" s="2" t="s">
        <v>305</v>
      </c>
      <c r="B412" s="8" t="s">
        <v>846</v>
      </c>
      <c r="C412" s="5">
        <v>105957.4</v>
      </c>
      <c r="D412" s="13">
        <v>105957.4</v>
      </c>
      <c r="E412" s="5">
        <v>0</v>
      </c>
      <c r="F412" s="5">
        <f t="shared" si="20"/>
        <v>0</v>
      </c>
      <c r="G412" s="5">
        <f t="shared" si="18"/>
        <v>0</v>
      </c>
      <c r="H412" s="5">
        <v>0</v>
      </c>
      <c r="I412" s="5"/>
      <c r="J412" s="33"/>
    </row>
    <row r="413" spans="1:10" ht="51" x14ac:dyDescent="0.2">
      <c r="A413" s="2" t="s">
        <v>29</v>
      </c>
      <c r="B413" s="8" t="s">
        <v>289</v>
      </c>
      <c r="C413" s="5">
        <v>105957.4</v>
      </c>
      <c r="D413" s="13">
        <v>105957.4</v>
      </c>
      <c r="E413" s="5">
        <v>0</v>
      </c>
      <c r="F413" s="5">
        <f t="shared" si="20"/>
        <v>0</v>
      </c>
      <c r="G413" s="5">
        <f t="shared" si="18"/>
        <v>0</v>
      </c>
      <c r="H413" s="5">
        <v>0</v>
      </c>
      <c r="I413" s="5"/>
      <c r="J413" s="33"/>
    </row>
    <row r="414" spans="1:10" x14ac:dyDescent="0.2">
      <c r="A414" s="2" t="s">
        <v>684</v>
      </c>
      <c r="B414" s="8" t="s">
        <v>723</v>
      </c>
      <c r="C414" s="5">
        <v>1000</v>
      </c>
      <c r="D414" s="13">
        <v>1000</v>
      </c>
      <c r="E414" s="5">
        <v>1000</v>
      </c>
      <c r="F414" s="5">
        <f t="shared" si="20"/>
        <v>100</v>
      </c>
      <c r="G414" s="5">
        <f t="shared" si="18"/>
        <v>100</v>
      </c>
      <c r="H414" s="5">
        <v>0</v>
      </c>
      <c r="I414" s="5"/>
      <c r="J414" s="33"/>
    </row>
    <row r="415" spans="1:10" ht="25.5" x14ac:dyDescent="0.2">
      <c r="A415" s="2" t="s">
        <v>1205</v>
      </c>
      <c r="B415" s="8" t="s">
        <v>166</v>
      </c>
      <c r="C415" s="5">
        <v>1000</v>
      </c>
      <c r="D415" s="13">
        <v>1000</v>
      </c>
      <c r="E415" s="5">
        <v>1000</v>
      </c>
      <c r="F415" s="5">
        <f t="shared" si="20"/>
        <v>100</v>
      </c>
      <c r="G415" s="5">
        <f t="shared" si="18"/>
        <v>100</v>
      </c>
      <c r="H415" s="5">
        <v>0</v>
      </c>
      <c r="I415" s="5"/>
      <c r="J415" s="33"/>
    </row>
    <row r="416" spans="1:10" ht="25.5" x14ac:dyDescent="0.2">
      <c r="A416" s="2" t="s">
        <v>928</v>
      </c>
      <c r="B416" s="8" t="s">
        <v>1431</v>
      </c>
      <c r="C416" s="5">
        <v>14550</v>
      </c>
      <c r="D416" s="13">
        <v>14550</v>
      </c>
      <c r="E416" s="5">
        <v>2517.4351700000002</v>
      </c>
      <c r="F416" s="5">
        <f t="shared" si="20"/>
        <v>17.30195993127148</v>
      </c>
      <c r="G416" s="5">
        <f t="shared" si="18"/>
        <v>17.30195993127148</v>
      </c>
      <c r="H416" s="5">
        <v>0</v>
      </c>
      <c r="I416" s="5"/>
      <c r="J416" s="33"/>
    </row>
    <row r="417" spans="1:10" ht="25.5" x14ac:dyDescent="0.2">
      <c r="A417" s="2" t="s">
        <v>230</v>
      </c>
      <c r="B417" s="8" t="s">
        <v>861</v>
      </c>
      <c r="C417" s="5">
        <v>14550</v>
      </c>
      <c r="D417" s="13">
        <v>14550</v>
      </c>
      <c r="E417" s="5">
        <v>2517.4351700000002</v>
      </c>
      <c r="F417" s="5">
        <f t="shared" si="20"/>
        <v>17.30195993127148</v>
      </c>
      <c r="G417" s="5">
        <f t="shared" si="18"/>
        <v>17.30195993127148</v>
      </c>
      <c r="H417" s="5">
        <v>0</v>
      </c>
      <c r="I417" s="5"/>
      <c r="J417" s="33"/>
    </row>
    <row r="418" spans="1:10" ht="25.5" x14ac:dyDescent="0.2">
      <c r="A418" s="2" t="s">
        <v>582</v>
      </c>
      <c r="B418" s="8" t="s">
        <v>1401</v>
      </c>
      <c r="C418" s="5">
        <v>5814.9</v>
      </c>
      <c r="D418" s="13">
        <v>5814.9</v>
      </c>
      <c r="E418" s="5">
        <v>3227.2921799999999</v>
      </c>
      <c r="F418" s="5">
        <f t="shared" si="20"/>
        <v>55.500390032502708</v>
      </c>
      <c r="G418" s="5">
        <f t="shared" si="18"/>
        <v>55.500390032502708</v>
      </c>
      <c r="H418" s="5">
        <v>25142.977480000001</v>
      </c>
      <c r="I418" s="5">
        <f t="shared" si="19"/>
        <v>12.835759736758112</v>
      </c>
      <c r="J418" s="33"/>
    </row>
    <row r="419" spans="1:10" ht="25.5" x14ac:dyDescent="0.2">
      <c r="A419" s="2" t="s">
        <v>85</v>
      </c>
      <c r="B419" s="8" t="s">
        <v>840</v>
      </c>
      <c r="C419" s="5">
        <v>5814.9</v>
      </c>
      <c r="D419" s="13">
        <v>5814.9</v>
      </c>
      <c r="E419" s="5">
        <v>3227.2921799999999</v>
      </c>
      <c r="F419" s="5">
        <f t="shared" si="20"/>
        <v>55.500390032502708</v>
      </c>
      <c r="G419" s="5">
        <f t="shared" si="18"/>
        <v>55.500390032502708</v>
      </c>
      <c r="H419" s="5">
        <v>25142.977480000001</v>
      </c>
      <c r="I419" s="5">
        <f t="shared" si="19"/>
        <v>12.835759736758112</v>
      </c>
      <c r="J419" s="33"/>
    </row>
    <row r="420" spans="1:10" ht="38.25" x14ac:dyDescent="0.2">
      <c r="A420" s="2" t="s">
        <v>932</v>
      </c>
      <c r="B420" s="8" t="s">
        <v>498</v>
      </c>
      <c r="C420" s="5">
        <v>11520.7</v>
      </c>
      <c r="D420" s="13">
        <v>11520.7</v>
      </c>
      <c r="E420" s="5">
        <v>11365.556549999999</v>
      </c>
      <c r="F420" s="5">
        <f t="shared" si="20"/>
        <v>98.653350490855573</v>
      </c>
      <c r="G420" s="5">
        <f t="shared" si="18"/>
        <v>98.653350490855573</v>
      </c>
      <c r="H420" s="5">
        <v>13806.17395</v>
      </c>
      <c r="I420" s="5">
        <f t="shared" si="19"/>
        <v>82.322275462855515</v>
      </c>
      <c r="J420" s="33"/>
    </row>
    <row r="421" spans="1:10" ht="38.25" x14ac:dyDescent="0.2">
      <c r="A421" s="2" t="s">
        <v>989</v>
      </c>
      <c r="B421" s="8" t="s">
        <v>121</v>
      </c>
      <c r="C421" s="5">
        <v>4822.8999999999996</v>
      </c>
      <c r="D421" s="13">
        <v>4822.8999999999996</v>
      </c>
      <c r="E421" s="5">
        <v>2896.6716999999999</v>
      </c>
      <c r="F421" s="5">
        <f t="shared" si="20"/>
        <v>60.060787078313879</v>
      </c>
      <c r="G421" s="5">
        <f t="shared" si="18"/>
        <v>60.060787078313879</v>
      </c>
      <c r="H421" s="5">
        <v>3230.8645999999999</v>
      </c>
      <c r="I421" s="5">
        <f t="shared" si="19"/>
        <v>89.656239385581188</v>
      </c>
      <c r="J421" s="33"/>
    </row>
    <row r="422" spans="1:10" ht="51" x14ac:dyDescent="0.2">
      <c r="A422" s="2" t="s">
        <v>1130</v>
      </c>
      <c r="B422" s="8" t="s">
        <v>435</v>
      </c>
      <c r="C422" s="5">
        <v>4822.8999999999996</v>
      </c>
      <c r="D422" s="13">
        <v>4822.8999999999996</v>
      </c>
      <c r="E422" s="5">
        <v>2896.6716999999999</v>
      </c>
      <c r="F422" s="5">
        <f t="shared" si="20"/>
        <v>60.060787078313879</v>
      </c>
      <c r="G422" s="5">
        <f t="shared" si="18"/>
        <v>60.060787078313879</v>
      </c>
      <c r="H422" s="5">
        <v>3230.8645999999999</v>
      </c>
      <c r="I422" s="5">
        <f t="shared" si="19"/>
        <v>89.656239385581188</v>
      </c>
      <c r="J422" s="33"/>
    </row>
    <row r="423" spans="1:10" ht="38.25" x14ac:dyDescent="0.2">
      <c r="A423" s="2" t="s">
        <v>914</v>
      </c>
      <c r="B423" s="8" t="s">
        <v>245</v>
      </c>
      <c r="C423" s="5">
        <v>18765.900000000001</v>
      </c>
      <c r="D423" s="13">
        <v>18765.900000000001</v>
      </c>
      <c r="E423" s="5">
        <v>15385.88752</v>
      </c>
      <c r="F423" s="5">
        <f t="shared" si="20"/>
        <v>81.988540490996968</v>
      </c>
      <c r="G423" s="5">
        <f t="shared" si="18"/>
        <v>81.988540490996968</v>
      </c>
      <c r="H423" s="5">
        <v>14485.529699999999</v>
      </c>
      <c r="I423" s="5">
        <f t="shared" si="19"/>
        <v>106.21556711177777</v>
      </c>
      <c r="J423" s="33"/>
    </row>
    <row r="424" spans="1:10" ht="51" x14ac:dyDescent="0.2">
      <c r="A424" s="2" t="s">
        <v>259</v>
      </c>
      <c r="B424" s="8" t="s">
        <v>1150</v>
      </c>
      <c r="C424" s="5">
        <v>18765.900000000001</v>
      </c>
      <c r="D424" s="13">
        <v>18765.900000000001</v>
      </c>
      <c r="E424" s="5">
        <v>15385.88752</v>
      </c>
      <c r="F424" s="5">
        <f t="shared" si="20"/>
        <v>81.988540490996968</v>
      </c>
      <c r="G424" s="5">
        <f t="shared" si="18"/>
        <v>81.988540490996968</v>
      </c>
      <c r="H424" s="5">
        <v>14485.529699999999</v>
      </c>
      <c r="I424" s="5">
        <f t="shared" si="19"/>
        <v>106.21556711177777</v>
      </c>
      <c r="J424" s="33"/>
    </row>
    <row r="425" spans="1:10" ht="25.5" x14ac:dyDescent="0.2">
      <c r="A425" s="2" t="s">
        <v>990</v>
      </c>
      <c r="B425" s="8" t="s">
        <v>1459</v>
      </c>
      <c r="C425" s="5">
        <v>53575</v>
      </c>
      <c r="D425" s="13">
        <v>53575</v>
      </c>
      <c r="E425" s="5">
        <v>33665.731209999998</v>
      </c>
      <c r="F425" s="5">
        <f t="shared" si="20"/>
        <v>62.838509024731678</v>
      </c>
      <c r="G425" s="5">
        <f t="shared" si="18"/>
        <v>62.838509024731678</v>
      </c>
      <c r="H425" s="5">
        <v>31625.66734</v>
      </c>
      <c r="I425" s="5">
        <f t="shared" si="19"/>
        <v>106.45065872624207</v>
      </c>
      <c r="J425" s="33"/>
    </row>
    <row r="426" spans="1:10" ht="25.5" x14ac:dyDescent="0.2">
      <c r="A426" s="2" t="s">
        <v>139</v>
      </c>
      <c r="B426" s="8" t="s">
        <v>288</v>
      </c>
      <c r="C426" s="5">
        <v>53575</v>
      </c>
      <c r="D426" s="13">
        <v>53575</v>
      </c>
      <c r="E426" s="5">
        <v>33665.731209999998</v>
      </c>
      <c r="F426" s="5">
        <f t="shared" si="20"/>
        <v>62.838509024731678</v>
      </c>
      <c r="G426" s="5">
        <f t="shared" si="18"/>
        <v>62.838509024731678</v>
      </c>
      <c r="H426" s="5">
        <v>31625.66734</v>
      </c>
      <c r="I426" s="5">
        <f t="shared" si="19"/>
        <v>106.45065872624207</v>
      </c>
      <c r="J426" s="33"/>
    </row>
    <row r="427" spans="1:10" ht="25.5" x14ac:dyDescent="0.2">
      <c r="A427" s="2" t="s">
        <v>561</v>
      </c>
      <c r="B427" s="8" t="s">
        <v>212</v>
      </c>
      <c r="C427" s="5">
        <v>29928.6</v>
      </c>
      <c r="D427" s="13">
        <v>29928.6</v>
      </c>
      <c r="E427" s="5">
        <v>29220.56509</v>
      </c>
      <c r="F427" s="5">
        <f t="shared" si="20"/>
        <v>97.634253155844249</v>
      </c>
      <c r="G427" s="5">
        <f t="shared" si="18"/>
        <v>97.634253155844249</v>
      </c>
      <c r="H427" s="5">
        <v>35445.29999</v>
      </c>
      <c r="I427" s="5">
        <f t="shared" si="19"/>
        <v>82.43847590017252</v>
      </c>
      <c r="J427" s="33"/>
    </row>
    <row r="428" spans="1:10" ht="25.5" x14ac:dyDescent="0.2">
      <c r="A428" s="2" t="s">
        <v>633</v>
      </c>
      <c r="B428" s="8" t="s">
        <v>512</v>
      </c>
      <c r="C428" s="5">
        <v>29928.6</v>
      </c>
      <c r="D428" s="13">
        <v>29928.6</v>
      </c>
      <c r="E428" s="5">
        <v>29220.56509</v>
      </c>
      <c r="F428" s="5">
        <f t="shared" si="20"/>
        <v>97.634253155844249</v>
      </c>
      <c r="G428" s="5">
        <f t="shared" si="18"/>
        <v>97.634253155844249</v>
      </c>
      <c r="H428" s="5">
        <v>35445.29999</v>
      </c>
      <c r="I428" s="5">
        <f t="shared" si="19"/>
        <v>82.43847590017252</v>
      </c>
      <c r="J428" s="33"/>
    </row>
    <row r="429" spans="1:10" ht="38.25" x14ac:dyDescent="0.2">
      <c r="A429" s="2" t="s">
        <v>1242</v>
      </c>
      <c r="B429" s="8" t="s">
        <v>253</v>
      </c>
      <c r="C429" s="5">
        <v>0</v>
      </c>
      <c r="D429" s="13">
        <v>0</v>
      </c>
      <c r="E429" s="5">
        <v>0</v>
      </c>
      <c r="F429" s="5"/>
      <c r="G429" s="5"/>
      <c r="H429" s="5">
        <v>578297.36774000002</v>
      </c>
      <c r="I429" s="5">
        <f t="shared" si="19"/>
        <v>0</v>
      </c>
      <c r="J429" s="33"/>
    </row>
    <row r="430" spans="1:10" ht="38.25" x14ac:dyDescent="0.2">
      <c r="A430" s="2" t="s">
        <v>156</v>
      </c>
      <c r="B430" s="8" t="s">
        <v>565</v>
      </c>
      <c r="C430" s="5">
        <v>0</v>
      </c>
      <c r="D430" s="13">
        <v>0</v>
      </c>
      <c r="E430" s="5">
        <v>0</v>
      </c>
      <c r="F430" s="5"/>
      <c r="G430" s="5"/>
      <c r="H430" s="5">
        <v>578297.36774000002</v>
      </c>
      <c r="I430" s="5">
        <f t="shared" si="19"/>
        <v>0</v>
      </c>
      <c r="J430" s="33"/>
    </row>
    <row r="431" spans="1:10" ht="38.25" x14ac:dyDescent="0.2">
      <c r="A431" s="2" t="s">
        <v>872</v>
      </c>
      <c r="B431" s="8" t="s">
        <v>964</v>
      </c>
      <c r="C431" s="5">
        <v>292095.8</v>
      </c>
      <c r="D431" s="13">
        <v>292095.8</v>
      </c>
      <c r="E431" s="5">
        <v>208914.64225999999</v>
      </c>
      <c r="F431" s="5">
        <f t="shared" si="20"/>
        <v>71.522645056861478</v>
      </c>
      <c r="G431" s="5">
        <f t="shared" si="18"/>
        <v>71.522645056861478</v>
      </c>
      <c r="H431" s="5">
        <v>0</v>
      </c>
      <c r="I431" s="5"/>
      <c r="J431" s="33"/>
    </row>
    <row r="432" spans="1:10" ht="38.25" x14ac:dyDescent="0.2">
      <c r="A432" s="2" t="s">
        <v>1014</v>
      </c>
      <c r="B432" s="8" t="s">
        <v>1259</v>
      </c>
      <c r="C432" s="5">
        <v>292095.8</v>
      </c>
      <c r="D432" s="13">
        <v>292095.8</v>
      </c>
      <c r="E432" s="5">
        <v>208914.64225999999</v>
      </c>
      <c r="F432" s="5">
        <f t="shared" si="20"/>
        <v>71.522645056861478</v>
      </c>
      <c r="G432" s="5">
        <f t="shared" si="18"/>
        <v>71.522645056861478</v>
      </c>
      <c r="H432" s="5">
        <v>0</v>
      </c>
      <c r="I432" s="5"/>
      <c r="J432" s="33"/>
    </row>
    <row r="433" spans="1:10" ht="38.25" x14ac:dyDescent="0.2">
      <c r="A433" s="2" t="s">
        <v>939</v>
      </c>
      <c r="B433" s="8" t="s">
        <v>1085</v>
      </c>
      <c r="C433" s="5">
        <v>0</v>
      </c>
      <c r="D433" s="13">
        <v>0</v>
      </c>
      <c r="E433" s="5">
        <v>0</v>
      </c>
      <c r="F433" s="5"/>
      <c r="G433" s="5"/>
      <c r="H433" s="5">
        <v>113239.88801</v>
      </c>
      <c r="I433" s="5">
        <f t="shared" si="19"/>
        <v>0</v>
      </c>
      <c r="J433" s="33"/>
    </row>
    <row r="434" spans="1:10" ht="51" x14ac:dyDescent="0.2">
      <c r="A434" s="2" t="s">
        <v>1230</v>
      </c>
      <c r="B434" s="8" t="s">
        <v>533</v>
      </c>
      <c r="C434" s="5">
        <v>0</v>
      </c>
      <c r="D434" s="13">
        <v>0</v>
      </c>
      <c r="E434" s="5">
        <v>0</v>
      </c>
      <c r="F434" s="5"/>
      <c r="G434" s="5"/>
      <c r="H434" s="5">
        <v>113239.88801</v>
      </c>
      <c r="I434" s="5">
        <f t="shared" si="19"/>
        <v>0</v>
      </c>
      <c r="J434" s="33"/>
    </row>
    <row r="435" spans="1:10" ht="38.25" x14ac:dyDescent="0.2">
      <c r="A435" s="2" t="s">
        <v>329</v>
      </c>
      <c r="B435" s="8" t="s">
        <v>985</v>
      </c>
      <c r="C435" s="5">
        <v>0</v>
      </c>
      <c r="D435" s="13">
        <v>0</v>
      </c>
      <c r="E435" s="5">
        <v>0</v>
      </c>
      <c r="F435" s="5"/>
      <c r="G435" s="5"/>
      <c r="H435" s="5">
        <v>116381.74103999999</v>
      </c>
      <c r="I435" s="5">
        <f t="shared" si="19"/>
        <v>0</v>
      </c>
      <c r="J435" s="33"/>
    </row>
    <row r="436" spans="1:10" ht="38.25" x14ac:dyDescent="0.2">
      <c r="A436" s="2" t="s">
        <v>1160</v>
      </c>
      <c r="B436" s="8" t="s">
        <v>429</v>
      </c>
      <c r="C436" s="5">
        <v>0</v>
      </c>
      <c r="D436" s="13">
        <v>0</v>
      </c>
      <c r="E436" s="5">
        <v>0</v>
      </c>
      <c r="F436" s="5"/>
      <c r="G436" s="5"/>
      <c r="H436" s="5">
        <v>116381.74103999999</v>
      </c>
      <c r="I436" s="5">
        <f t="shared" si="19"/>
        <v>0</v>
      </c>
      <c r="J436" s="33"/>
    </row>
    <row r="437" spans="1:10" x14ac:dyDescent="0.2">
      <c r="A437" s="2" t="s">
        <v>819</v>
      </c>
      <c r="B437" s="8" t="s">
        <v>571</v>
      </c>
      <c r="C437" s="5">
        <v>5098</v>
      </c>
      <c r="D437" s="13">
        <v>5098</v>
      </c>
      <c r="E437" s="5">
        <v>0</v>
      </c>
      <c r="F437" s="5">
        <f t="shared" si="20"/>
        <v>0</v>
      </c>
      <c r="G437" s="5">
        <f t="shared" si="18"/>
        <v>0</v>
      </c>
      <c r="H437" s="5">
        <v>0</v>
      </c>
      <c r="I437" s="5"/>
      <c r="J437" s="33"/>
    </row>
    <row r="438" spans="1:10" ht="25.5" x14ac:dyDescent="0.2">
      <c r="A438" s="2" t="s">
        <v>311</v>
      </c>
      <c r="B438" s="8" t="s">
        <v>1449</v>
      </c>
      <c r="C438" s="5">
        <v>5098</v>
      </c>
      <c r="D438" s="13">
        <v>5098</v>
      </c>
      <c r="E438" s="5">
        <v>0</v>
      </c>
      <c r="F438" s="5">
        <f t="shared" si="20"/>
        <v>0</v>
      </c>
      <c r="G438" s="5">
        <f t="shared" si="18"/>
        <v>0</v>
      </c>
      <c r="H438" s="5">
        <v>0</v>
      </c>
      <c r="I438" s="5"/>
      <c r="J438" s="33"/>
    </row>
    <row r="439" spans="1:10" ht="25.5" x14ac:dyDescent="0.2">
      <c r="A439" s="2" t="s">
        <v>128</v>
      </c>
      <c r="B439" s="8" t="s">
        <v>538</v>
      </c>
      <c r="C439" s="5">
        <v>31854.3</v>
      </c>
      <c r="D439" s="13">
        <v>31854.3</v>
      </c>
      <c r="E439" s="5">
        <v>9112.8990300000005</v>
      </c>
      <c r="F439" s="5">
        <f t="shared" si="20"/>
        <v>28.608065567286051</v>
      </c>
      <c r="G439" s="5">
        <f t="shared" si="18"/>
        <v>28.608065567286051</v>
      </c>
      <c r="H439" s="5">
        <v>1049.9368300000001</v>
      </c>
      <c r="I439" s="35" t="s">
        <v>1499</v>
      </c>
      <c r="J439" s="33"/>
    </row>
    <row r="440" spans="1:10" ht="25.5" x14ac:dyDescent="0.2">
      <c r="A440" s="2" t="s">
        <v>1138</v>
      </c>
      <c r="B440" s="8" t="s">
        <v>824</v>
      </c>
      <c r="C440" s="5">
        <v>31854.3</v>
      </c>
      <c r="D440" s="13">
        <v>31854.3</v>
      </c>
      <c r="E440" s="5">
        <v>9112.8990300000005</v>
      </c>
      <c r="F440" s="5">
        <f t="shared" si="20"/>
        <v>28.608065567286051</v>
      </c>
      <c r="G440" s="5">
        <f t="shared" si="18"/>
        <v>28.608065567286051</v>
      </c>
      <c r="H440" s="5">
        <v>1049.9368300000001</v>
      </c>
      <c r="I440" s="35" t="s">
        <v>1499</v>
      </c>
      <c r="J440" s="33"/>
    </row>
    <row r="441" spans="1:10" ht="25.5" x14ac:dyDescent="0.2">
      <c r="A441" s="2" t="s">
        <v>1244</v>
      </c>
      <c r="B441" s="8" t="s">
        <v>1231</v>
      </c>
      <c r="C441" s="5">
        <v>16178.2</v>
      </c>
      <c r="D441" s="13">
        <v>16178.2</v>
      </c>
      <c r="E441" s="5">
        <v>7399.94445</v>
      </c>
      <c r="F441" s="5">
        <f t="shared" si="20"/>
        <v>45.740221099998763</v>
      </c>
      <c r="G441" s="5">
        <f t="shared" si="18"/>
        <v>45.740221099998763</v>
      </c>
      <c r="H441" s="5">
        <v>16172.422210000001</v>
      </c>
      <c r="I441" s="5">
        <f t="shared" si="19"/>
        <v>45.756562337485498</v>
      </c>
      <c r="J441" s="33"/>
    </row>
    <row r="442" spans="1:10" ht="38.25" x14ac:dyDescent="0.2">
      <c r="A442" s="2" t="s">
        <v>946</v>
      </c>
      <c r="B442" s="8" t="s">
        <v>53</v>
      </c>
      <c r="C442" s="5">
        <v>16178.2</v>
      </c>
      <c r="D442" s="13">
        <v>16178.2</v>
      </c>
      <c r="E442" s="5">
        <v>7399.94445</v>
      </c>
      <c r="F442" s="5">
        <f t="shared" si="20"/>
        <v>45.740221099998763</v>
      </c>
      <c r="G442" s="5">
        <f t="shared" si="18"/>
        <v>45.740221099998763</v>
      </c>
      <c r="H442" s="5">
        <v>16172.422210000001</v>
      </c>
      <c r="I442" s="5">
        <f t="shared" si="19"/>
        <v>45.756562337485498</v>
      </c>
      <c r="J442" s="33"/>
    </row>
    <row r="443" spans="1:10" ht="25.5" x14ac:dyDescent="0.2">
      <c r="A443" s="2" t="s">
        <v>41</v>
      </c>
      <c r="B443" s="8" t="s">
        <v>471</v>
      </c>
      <c r="C443" s="5">
        <v>5286.7</v>
      </c>
      <c r="D443" s="13">
        <v>5286.7</v>
      </c>
      <c r="E443" s="5">
        <v>1859.4781700000001</v>
      </c>
      <c r="F443" s="5">
        <f t="shared" si="20"/>
        <v>35.172757485766169</v>
      </c>
      <c r="G443" s="5">
        <f t="shared" si="18"/>
        <v>35.172757485766169</v>
      </c>
      <c r="H443" s="5">
        <v>9479.5570599999992</v>
      </c>
      <c r="I443" s="5">
        <f t="shared" si="19"/>
        <v>19.615665143746707</v>
      </c>
      <c r="J443" s="33"/>
    </row>
    <row r="444" spans="1:10" ht="38.25" x14ac:dyDescent="0.2">
      <c r="A444" s="2" t="s">
        <v>896</v>
      </c>
      <c r="B444" s="8" t="s">
        <v>765</v>
      </c>
      <c r="C444" s="5">
        <v>5286.7</v>
      </c>
      <c r="D444" s="13">
        <v>5286.7</v>
      </c>
      <c r="E444" s="5">
        <v>1859.4781700000001</v>
      </c>
      <c r="F444" s="5">
        <f t="shared" si="20"/>
        <v>35.172757485766169</v>
      </c>
      <c r="G444" s="5">
        <f t="shared" si="18"/>
        <v>35.172757485766169</v>
      </c>
      <c r="H444" s="5">
        <v>9479.5570599999992</v>
      </c>
      <c r="I444" s="5">
        <f t="shared" si="19"/>
        <v>19.615665143746707</v>
      </c>
      <c r="J444" s="33"/>
    </row>
    <row r="445" spans="1:10" x14ac:dyDescent="0.2">
      <c r="A445" s="2" t="s">
        <v>290</v>
      </c>
      <c r="B445" s="8" t="s">
        <v>1282</v>
      </c>
      <c r="C445" s="5">
        <v>15303.9</v>
      </c>
      <c r="D445" s="13">
        <v>15303.9</v>
      </c>
      <c r="E445" s="5">
        <v>5972.4592899999998</v>
      </c>
      <c r="F445" s="5">
        <f t="shared" si="20"/>
        <v>39.025733897895307</v>
      </c>
      <c r="G445" s="5">
        <f t="shared" si="18"/>
        <v>39.025733897895307</v>
      </c>
      <c r="H445" s="5">
        <v>13919.13717</v>
      </c>
      <c r="I445" s="5">
        <f t="shared" si="19"/>
        <v>42.908258012375057</v>
      </c>
      <c r="J445" s="33"/>
    </row>
    <row r="446" spans="1:10" ht="25.5" x14ac:dyDescent="0.2">
      <c r="A446" s="2" t="s">
        <v>621</v>
      </c>
      <c r="B446" s="8" t="s">
        <v>728</v>
      </c>
      <c r="C446" s="5">
        <v>15303.9</v>
      </c>
      <c r="D446" s="13">
        <v>15303.9</v>
      </c>
      <c r="E446" s="5">
        <v>5972.4592899999998</v>
      </c>
      <c r="F446" s="5">
        <f t="shared" si="20"/>
        <v>39.025733897895307</v>
      </c>
      <c r="G446" s="5">
        <f t="shared" ref="G446:G498" si="21">E446/D446*100</f>
        <v>39.025733897895307</v>
      </c>
      <c r="H446" s="5">
        <v>13919.13717</v>
      </c>
      <c r="I446" s="5">
        <f t="shared" ref="I446:I498" si="22">E446/H446*100</f>
        <v>42.908258012375057</v>
      </c>
      <c r="J446" s="33"/>
    </row>
    <row r="447" spans="1:10" ht="38.25" x14ac:dyDescent="0.2">
      <c r="A447" s="2" t="s">
        <v>58</v>
      </c>
      <c r="B447" s="8" t="s">
        <v>870</v>
      </c>
      <c r="C447" s="5">
        <v>107197.1</v>
      </c>
      <c r="D447" s="13">
        <v>107197.1</v>
      </c>
      <c r="E447" s="5">
        <v>107197.1</v>
      </c>
      <c r="F447" s="5">
        <f t="shared" si="20"/>
        <v>100</v>
      </c>
      <c r="G447" s="5">
        <f t="shared" si="21"/>
        <v>100</v>
      </c>
      <c r="H447" s="5">
        <v>76126.100000000006</v>
      </c>
      <c r="I447" s="5">
        <f t="shared" si="22"/>
        <v>140.81517377088804</v>
      </c>
      <c r="J447" s="33"/>
    </row>
    <row r="448" spans="1:10" ht="38.25" x14ac:dyDescent="0.2">
      <c r="A448" s="2" t="s">
        <v>1221</v>
      </c>
      <c r="B448" s="8" t="s">
        <v>319</v>
      </c>
      <c r="C448" s="5">
        <v>107197.1</v>
      </c>
      <c r="D448" s="13">
        <v>107197.1</v>
      </c>
      <c r="E448" s="5">
        <v>107197.1</v>
      </c>
      <c r="F448" s="5">
        <f t="shared" si="20"/>
        <v>100</v>
      </c>
      <c r="G448" s="5">
        <f t="shared" si="21"/>
        <v>100</v>
      </c>
      <c r="H448" s="5">
        <v>76126.100000000006</v>
      </c>
      <c r="I448" s="5">
        <f t="shared" si="22"/>
        <v>140.81517377088804</v>
      </c>
      <c r="J448" s="33"/>
    </row>
    <row r="449" spans="1:10" ht="25.5" x14ac:dyDescent="0.2">
      <c r="A449" s="2" t="s">
        <v>1156</v>
      </c>
      <c r="B449" s="8" t="s">
        <v>843</v>
      </c>
      <c r="C449" s="5">
        <v>277674</v>
      </c>
      <c r="D449" s="13">
        <v>277674</v>
      </c>
      <c r="E449" s="5">
        <v>263242.53234999999</v>
      </c>
      <c r="F449" s="5">
        <f t="shared" si="20"/>
        <v>94.802729945907799</v>
      </c>
      <c r="G449" s="5">
        <f t="shared" si="21"/>
        <v>94.802729945907799</v>
      </c>
      <c r="H449" s="5">
        <v>0</v>
      </c>
      <c r="I449" s="5"/>
      <c r="J449" s="33"/>
    </row>
    <row r="450" spans="1:10" ht="38.25" x14ac:dyDescent="0.2">
      <c r="A450" s="2" t="s">
        <v>175</v>
      </c>
      <c r="B450" s="8" t="s">
        <v>285</v>
      </c>
      <c r="C450" s="5">
        <v>277674</v>
      </c>
      <c r="D450" s="13">
        <v>277674</v>
      </c>
      <c r="E450" s="5">
        <v>263242.53234999999</v>
      </c>
      <c r="F450" s="5">
        <f t="shared" si="20"/>
        <v>94.802729945907799</v>
      </c>
      <c r="G450" s="5">
        <f t="shared" si="21"/>
        <v>94.802729945907799</v>
      </c>
      <c r="H450" s="5">
        <v>0</v>
      </c>
      <c r="I450" s="5"/>
      <c r="J450" s="33"/>
    </row>
    <row r="451" spans="1:10" ht="51" x14ac:dyDescent="0.2">
      <c r="A451" s="2" t="s">
        <v>1023</v>
      </c>
      <c r="B451" s="8" t="s">
        <v>21</v>
      </c>
      <c r="C451" s="5">
        <v>68527.5</v>
      </c>
      <c r="D451" s="13">
        <v>68527.5</v>
      </c>
      <c r="E451" s="5">
        <v>66081.3</v>
      </c>
      <c r="F451" s="5">
        <f t="shared" si="20"/>
        <v>96.430338185400018</v>
      </c>
      <c r="G451" s="5">
        <f t="shared" si="21"/>
        <v>96.430338185400018</v>
      </c>
      <c r="H451" s="5">
        <v>88927.1</v>
      </c>
      <c r="I451" s="5">
        <f t="shared" si="22"/>
        <v>74.309518695650695</v>
      </c>
      <c r="J451" s="33"/>
    </row>
    <row r="452" spans="1:10" ht="63.75" x14ac:dyDescent="0.2">
      <c r="A452" s="2" t="s">
        <v>585</v>
      </c>
      <c r="B452" s="8" t="s">
        <v>338</v>
      </c>
      <c r="C452" s="5">
        <v>68527.5</v>
      </c>
      <c r="D452" s="13">
        <v>68527.5</v>
      </c>
      <c r="E452" s="5">
        <v>66081.3</v>
      </c>
      <c r="F452" s="5">
        <f t="shared" si="20"/>
        <v>96.430338185400018</v>
      </c>
      <c r="G452" s="5">
        <f t="shared" si="21"/>
        <v>96.430338185400018</v>
      </c>
      <c r="H452" s="5">
        <v>88927.1</v>
      </c>
      <c r="I452" s="5">
        <f t="shared" si="22"/>
        <v>74.309518695650695</v>
      </c>
      <c r="J452" s="33"/>
    </row>
    <row r="453" spans="1:10" ht="38.25" x14ac:dyDescent="0.2">
      <c r="A453" s="2" t="s">
        <v>1184</v>
      </c>
      <c r="B453" s="8" t="s">
        <v>1086</v>
      </c>
      <c r="C453" s="5">
        <v>56576.5</v>
      </c>
      <c r="D453" s="13">
        <v>56576.5</v>
      </c>
      <c r="E453" s="5">
        <v>31411.540550000002</v>
      </c>
      <c r="F453" s="5">
        <f t="shared" si="20"/>
        <v>55.520473253029088</v>
      </c>
      <c r="G453" s="5">
        <f t="shared" si="21"/>
        <v>55.520473253029088</v>
      </c>
      <c r="H453" s="5">
        <v>22045.060539999999</v>
      </c>
      <c r="I453" s="5">
        <f t="shared" si="22"/>
        <v>142.4878851795614</v>
      </c>
      <c r="J453" s="33"/>
    </row>
    <row r="454" spans="1:10" ht="25.5" x14ac:dyDescent="0.2">
      <c r="A454" s="2" t="s">
        <v>1475</v>
      </c>
      <c r="B454" s="8" t="s">
        <v>888</v>
      </c>
      <c r="C454" s="5">
        <v>314134</v>
      </c>
      <c r="D454" s="13">
        <v>314134</v>
      </c>
      <c r="E454" s="5">
        <v>102933.28894</v>
      </c>
      <c r="F454" s="5">
        <f t="shared" si="20"/>
        <v>32.767318704756569</v>
      </c>
      <c r="G454" s="5">
        <f t="shared" si="21"/>
        <v>32.767318704756569</v>
      </c>
      <c r="H454" s="5">
        <v>116036.78323</v>
      </c>
      <c r="I454" s="5">
        <f t="shared" si="22"/>
        <v>88.707465059568932</v>
      </c>
      <c r="J454" s="33"/>
    </row>
    <row r="455" spans="1:10" ht="25.5" x14ac:dyDescent="0.2">
      <c r="A455" s="2" t="s">
        <v>364</v>
      </c>
      <c r="B455" s="8" t="s">
        <v>333</v>
      </c>
      <c r="C455" s="5">
        <v>314134</v>
      </c>
      <c r="D455" s="13">
        <v>314134</v>
      </c>
      <c r="E455" s="5">
        <v>102933.28894</v>
      </c>
      <c r="F455" s="5">
        <f t="shared" ref="F455:F518" si="23">E455/C455*100</f>
        <v>32.767318704756569</v>
      </c>
      <c r="G455" s="5">
        <f t="shared" si="21"/>
        <v>32.767318704756569</v>
      </c>
      <c r="H455" s="5">
        <v>116036.78323</v>
      </c>
      <c r="I455" s="5">
        <f t="shared" si="22"/>
        <v>88.707465059568932</v>
      </c>
      <c r="J455" s="33"/>
    </row>
    <row r="456" spans="1:10" ht="38.25" x14ac:dyDescent="0.2">
      <c r="A456" s="2" t="s">
        <v>8</v>
      </c>
      <c r="B456" s="8" t="s">
        <v>417</v>
      </c>
      <c r="C456" s="5">
        <v>125912.3</v>
      </c>
      <c r="D456" s="13">
        <f>125912.3-30221.5</f>
        <v>95690.8</v>
      </c>
      <c r="E456" s="5">
        <v>50519.860180000003</v>
      </c>
      <c r="F456" s="5">
        <f t="shared" si="23"/>
        <v>40.12305404634813</v>
      </c>
      <c r="G456" s="5">
        <f t="shared" si="21"/>
        <v>52.794897921221271</v>
      </c>
      <c r="H456" s="5">
        <v>0</v>
      </c>
      <c r="I456" s="5"/>
      <c r="J456" s="33"/>
    </row>
    <row r="457" spans="1:10" ht="38.25" x14ac:dyDescent="0.2">
      <c r="A457" s="2" t="s">
        <v>90</v>
      </c>
      <c r="B457" s="8" t="s">
        <v>616</v>
      </c>
      <c r="C457" s="5">
        <v>7201.7</v>
      </c>
      <c r="D457" s="13">
        <v>7201.7</v>
      </c>
      <c r="E457" s="5">
        <v>0</v>
      </c>
      <c r="F457" s="5">
        <f t="shared" si="23"/>
        <v>0</v>
      </c>
      <c r="G457" s="5">
        <f t="shared" si="21"/>
        <v>0</v>
      </c>
      <c r="H457" s="5">
        <v>0</v>
      </c>
      <c r="I457" s="5"/>
      <c r="J457" s="33"/>
    </row>
    <row r="458" spans="1:10" ht="25.5" x14ac:dyDescent="0.2">
      <c r="A458" s="2" t="s">
        <v>603</v>
      </c>
      <c r="B458" s="8" t="s">
        <v>1379</v>
      </c>
      <c r="C458" s="5">
        <v>13151.3</v>
      </c>
      <c r="D458" s="13">
        <v>13151.3</v>
      </c>
      <c r="E458" s="5">
        <v>4290.9754000000003</v>
      </c>
      <c r="F458" s="5">
        <f t="shared" si="23"/>
        <v>32.627766076357474</v>
      </c>
      <c r="G458" s="5">
        <f t="shared" si="21"/>
        <v>32.627766076357474</v>
      </c>
      <c r="H458" s="5">
        <v>4520.0232999999998</v>
      </c>
      <c r="I458" s="5">
        <f t="shared" si="22"/>
        <v>94.932594705872432</v>
      </c>
      <c r="J458" s="33"/>
    </row>
    <row r="459" spans="1:10" ht="25.5" x14ac:dyDescent="0.2">
      <c r="A459" s="2" t="s">
        <v>1139</v>
      </c>
      <c r="B459" s="8" t="s">
        <v>219</v>
      </c>
      <c r="C459" s="5">
        <v>13151.3</v>
      </c>
      <c r="D459" s="13">
        <v>13151.3</v>
      </c>
      <c r="E459" s="5">
        <v>4290.9754000000003</v>
      </c>
      <c r="F459" s="5">
        <f t="shared" si="23"/>
        <v>32.627766076357474</v>
      </c>
      <c r="G459" s="5">
        <f t="shared" si="21"/>
        <v>32.627766076357474</v>
      </c>
      <c r="H459" s="5">
        <v>4520.0232999999998</v>
      </c>
      <c r="I459" s="5">
        <f t="shared" si="22"/>
        <v>94.932594705872432</v>
      </c>
      <c r="J459" s="33"/>
    </row>
    <row r="460" spans="1:10" ht="38.25" x14ac:dyDescent="0.2">
      <c r="A460" s="2" t="s">
        <v>770</v>
      </c>
      <c r="B460" s="8" t="s">
        <v>1007</v>
      </c>
      <c r="C460" s="5">
        <v>8762.2000000000007</v>
      </c>
      <c r="D460" s="13">
        <v>8762.2000000000007</v>
      </c>
      <c r="E460" s="5">
        <v>5856.0574699999997</v>
      </c>
      <c r="F460" s="5">
        <f t="shared" si="23"/>
        <v>66.833186528497407</v>
      </c>
      <c r="G460" s="5">
        <f t="shared" si="21"/>
        <v>66.833186528497407</v>
      </c>
      <c r="H460" s="5">
        <v>0</v>
      </c>
      <c r="I460" s="5"/>
      <c r="J460" s="33"/>
    </row>
    <row r="461" spans="1:10" ht="38.25" x14ac:dyDescent="0.2">
      <c r="A461" s="2" t="s">
        <v>856</v>
      </c>
      <c r="B461" s="8" t="s">
        <v>446</v>
      </c>
      <c r="C461" s="5">
        <v>8762.2000000000007</v>
      </c>
      <c r="D461" s="13">
        <v>8762.2000000000007</v>
      </c>
      <c r="E461" s="5">
        <v>5856.0574699999997</v>
      </c>
      <c r="F461" s="5">
        <f t="shared" si="23"/>
        <v>66.833186528497407</v>
      </c>
      <c r="G461" s="5">
        <f t="shared" si="21"/>
        <v>66.833186528497407</v>
      </c>
      <c r="H461" s="5">
        <v>0</v>
      </c>
      <c r="I461" s="5"/>
      <c r="J461" s="33"/>
    </row>
    <row r="462" spans="1:10" ht="51" x14ac:dyDescent="0.2">
      <c r="A462" s="2" t="s">
        <v>307</v>
      </c>
      <c r="B462" s="8" t="s">
        <v>409</v>
      </c>
      <c r="C462" s="5">
        <v>208257.3</v>
      </c>
      <c r="D462" s="13">
        <v>208257.3</v>
      </c>
      <c r="E462" s="5">
        <v>166996.53317000001</v>
      </c>
      <c r="F462" s="5">
        <f t="shared" si="23"/>
        <v>80.187601188529783</v>
      </c>
      <c r="G462" s="5">
        <f t="shared" si="21"/>
        <v>80.187601188529783</v>
      </c>
      <c r="H462" s="5">
        <v>6202.5051800000001</v>
      </c>
      <c r="I462" s="35" t="s">
        <v>1499</v>
      </c>
      <c r="J462" s="33"/>
    </row>
    <row r="463" spans="1:10" ht="25.5" x14ac:dyDescent="0.2">
      <c r="A463" s="2" t="s">
        <v>93</v>
      </c>
      <c r="B463" s="8" t="s">
        <v>1245</v>
      </c>
      <c r="C463" s="5">
        <v>11690</v>
      </c>
      <c r="D463" s="13">
        <v>11690</v>
      </c>
      <c r="E463" s="5">
        <v>10628.569680000001</v>
      </c>
      <c r="F463" s="5">
        <f t="shared" si="23"/>
        <v>90.920185457656117</v>
      </c>
      <c r="G463" s="5">
        <f t="shared" si="21"/>
        <v>90.920185457656117</v>
      </c>
      <c r="H463" s="5">
        <v>2639.24595</v>
      </c>
      <c r="I463" s="35" t="s">
        <v>1499</v>
      </c>
      <c r="J463" s="33"/>
    </row>
    <row r="464" spans="1:10" ht="25.5" x14ac:dyDescent="0.2">
      <c r="A464" s="2" t="s">
        <v>496</v>
      </c>
      <c r="B464" s="8" t="s">
        <v>66</v>
      </c>
      <c r="C464" s="5">
        <v>11690</v>
      </c>
      <c r="D464" s="13">
        <v>11690</v>
      </c>
      <c r="E464" s="5">
        <v>10628.569680000001</v>
      </c>
      <c r="F464" s="5">
        <f t="shared" si="23"/>
        <v>90.920185457656117</v>
      </c>
      <c r="G464" s="5">
        <f t="shared" si="21"/>
        <v>90.920185457656117</v>
      </c>
      <c r="H464" s="5">
        <v>2639.24595</v>
      </c>
      <c r="I464" s="35" t="s">
        <v>1499</v>
      </c>
      <c r="J464" s="33"/>
    </row>
    <row r="465" spans="1:10" ht="38.25" x14ac:dyDescent="0.2">
      <c r="A465" s="2" t="s">
        <v>410</v>
      </c>
      <c r="B465" s="8" t="s">
        <v>514</v>
      </c>
      <c r="C465" s="5">
        <v>25021.4</v>
      </c>
      <c r="D465" s="13">
        <v>25021.4</v>
      </c>
      <c r="E465" s="5">
        <v>25021.4</v>
      </c>
      <c r="F465" s="5">
        <f t="shared" si="23"/>
        <v>100</v>
      </c>
      <c r="G465" s="5">
        <f t="shared" si="21"/>
        <v>100</v>
      </c>
      <c r="H465" s="5">
        <v>0</v>
      </c>
      <c r="I465" s="5"/>
      <c r="J465" s="33"/>
    </row>
    <row r="466" spans="1:10" ht="51" x14ac:dyDescent="0.2">
      <c r="A466" s="2" t="s">
        <v>1466</v>
      </c>
      <c r="B466" s="8" t="s">
        <v>799</v>
      </c>
      <c r="C466" s="5">
        <v>25021.4</v>
      </c>
      <c r="D466" s="13">
        <v>25021.4</v>
      </c>
      <c r="E466" s="5">
        <v>25021.4</v>
      </c>
      <c r="F466" s="5">
        <f t="shared" si="23"/>
        <v>100</v>
      </c>
      <c r="G466" s="5">
        <f t="shared" si="21"/>
        <v>100</v>
      </c>
      <c r="H466" s="5">
        <v>0</v>
      </c>
      <c r="I466" s="5"/>
      <c r="J466" s="33"/>
    </row>
    <row r="467" spans="1:10" ht="25.5" x14ac:dyDescent="0.2">
      <c r="A467" s="2" t="s">
        <v>162</v>
      </c>
      <c r="B467" s="8" t="s">
        <v>1264</v>
      </c>
      <c r="C467" s="5">
        <v>1782.5</v>
      </c>
      <c r="D467" s="13">
        <v>1782.5</v>
      </c>
      <c r="E467" s="5">
        <v>1504.30556</v>
      </c>
      <c r="F467" s="5">
        <f t="shared" si="23"/>
        <v>84.393018793828887</v>
      </c>
      <c r="G467" s="5">
        <f t="shared" si="21"/>
        <v>84.393018793828887</v>
      </c>
      <c r="H467" s="5">
        <v>1499.1846700000001</v>
      </c>
      <c r="I467" s="5">
        <f t="shared" si="22"/>
        <v>100.341578332708</v>
      </c>
      <c r="J467" s="33"/>
    </row>
    <row r="468" spans="1:10" ht="38.25" x14ac:dyDescent="0.2">
      <c r="A468" s="2" t="s">
        <v>485</v>
      </c>
      <c r="B468" s="8" t="s">
        <v>712</v>
      </c>
      <c r="C468" s="5">
        <v>1782.5</v>
      </c>
      <c r="D468" s="13">
        <v>1782.5</v>
      </c>
      <c r="E468" s="5">
        <v>1504.30556</v>
      </c>
      <c r="F468" s="5">
        <f t="shared" si="23"/>
        <v>84.393018793828887</v>
      </c>
      <c r="G468" s="5">
        <f t="shared" si="21"/>
        <v>84.393018793828887</v>
      </c>
      <c r="H468" s="5">
        <v>1499.1846700000001</v>
      </c>
      <c r="I468" s="5">
        <f t="shared" si="22"/>
        <v>100.341578332708</v>
      </c>
      <c r="J468" s="33"/>
    </row>
    <row r="469" spans="1:10" ht="25.5" x14ac:dyDescent="0.2">
      <c r="A469" s="2" t="s">
        <v>1289</v>
      </c>
      <c r="B469" s="8" t="s">
        <v>1232</v>
      </c>
      <c r="C469" s="5">
        <v>45693.7</v>
      </c>
      <c r="D469" s="13">
        <f>D470</f>
        <v>50537.2</v>
      </c>
      <c r="E469" s="5">
        <v>217.21865</v>
      </c>
      <c r="F469" s="5">
        <f t="shared" si="23"/>
        <v>0.47537986637107521</v>
      </c>
      <c r="G469" s="5">
        <f t="shared" si="21"/>
        <v>0.42981932121288868</v>
      </c>
      <c r="H469" s="5">
        <v>990.07830000000001</v>
      </c>
      <c r="I469" s="5">
        <f t="shared" si="22"/>
        <v>21.939542559411716</v>
      </c>
      <c r="J469" s="33"/>
    </row>
    <row r="470" spans="1:10" ht="38.25" x14ac:dyDescent="0.2">
      <c r="A470" s="2" t="s">
        <v>216</v>
      </c>
      <c r="B470" s="8" t="s">
        <v>685</v>
      </c>
      <c r="C470" s="5">
        <v>45693.7</v>
      </c>
      <c r="D470" s="13">
        <f>45693.7+4843.5</f>
        <v>50537.2</v>
      </c>
      <c r="E470" s="5">
        <v>217.21865</v>
      </c>
      <c r="F470" s="5">
        <f t="shared" si="23"/>
        <v>0.47537986637107521</v>
      </c>
      <c r="G470" s="5">
        <f t="shared" si="21"/>
        <v>0.42981932121288868</v>
      </c>
      <c r="H470" s="5">
        <v>990.07830000000001</v>
      </c>
      <c r="I470" s="5">
        <f t="shared" si="22"/>
        <v>21.939542559411716</v>
      </c>
      <c r="J470" s="33"/>
    </row>
    <row r="471" spans="1:10" ht="25.5" x14ac:dyDescent="0.2">
      <c r="A471" s="2" t="s">
        <v>801</v>
      </c>
      <c r="B471" s="8" t="s">
        <v>657</v>
      </c>
      <c r="C471" s="5">
        <v>571718.30000000005</v>
      </c>
      <c r="D471" s="13">
        <v>571718.30000000005</v>
      </c>
      <c r="E471" s="5">
        <v>112516.05537</v>
      </c>
      <c r="F471" s="5">
        <f t="shared" si="23"/>
        <v>19.680331269787935</v>
      </c>
      <c r="G471" s="5">
        <f t="shared" si="21"/>
        <v>19.680331269787935</v>
      </c>
      <c r="H471" s="5">
        <v>433545.62407999998</v>
      </c>
      <c r="I471" s="5">
        <f t="shared" si="22"/>
        <v>25.952529358072358</v>
      </c>
      <c r="J471" s="33"/>
    </row>
    <row r="472" spans="1:10" ht="25.5" x14ac:dyDescent="0.2">
      <c r="A472" s="2" t="s">
        <v>1409</v>
      </c>
      <c r="B472" s="8" t="s">
        <v>70</v>
      </c>
      <c r="C472" s="5">
        <v>571718.30000000005</v>
      </c>
      <c r="D472" s="13">
        <v>571718.30000000005</v>
      </c>
      <c r="E472" s="5">
        <v>112516.05537</v>
      </c>
      <c r="F472" s="5">
        <f t="shared" si="23"/>
        <v>19.680331269787935</v>
      </c>
      <c r="G472" s="5">
        <f t="shared" si="21"/>
        <v>19.680331269787935</v>
      </c>
      <c r="H472" s="5">
        <v>433545.62407999998</v>
      </c>
      <c r="I472" s="5">
        <f t="shared" si="22"/>
        <v>25.952529358072358</v>
      </c>
      <c r="J472" s="33"/>
    </row>
    <row r="473" spans="1:10" ht="51" x14ac:dyDescent="0.2">
      <c r="A473" s="2" t="s">
        <v>594</v>
      </c>
      <c r="B473" s="8" t="s">
        <v>636</v>
      </c>
      <c r="C473" s="5">
        <v>50144.5</v>
      </c>
      <c r="D473" s="13">
        <v>50144.5</v>
      </c>
      <c r="E473" s="5">
        <v>33546.99755</v>
      </c>
      <c r="F473" s="5">
        <f t="shared" si="23"/>
        <v>66.900652215098361</v>
      </c>
      <c r="G473" s="5">
        <f t="shared" si="21"/>
        <v>66.900652215098361</v>
      </c>
      <c r="H473" s="5">
        <v>44293.186719999998</v>
      </c>
      <c r="I473" s="5">
        <f t="shared" si="22"/>
        <v>75.738505251536353</v>
      </c>
      <c r="J473" s="33"/>
    </row>
    <row r="474" spans="1:10" ht="51" x14ac:dyDescent="0.2">
      <c r="A474" s="2" t="s">
        <v>1122</v>
      </c>
      <c r="B474" s="8" t="s">
        <v>910</v>
      </c>
      <c r="C474" s="5">
        <v>50144.5</v>
      </c>
      <c r="D474" s="13">
        <v>50144.5</v>
      </c>
      <c r="E474" s="5">
        <v>33546.99755</v>
      </c>
      <c r="F474" s="5">
        <f t="shared" si="23"/>
        <v>66.900652215098361</v>
      </c>
      <c r="G474" s="5">
        <f t="shared" si="21"/>
        <v>66.900652215098361</v>
      </c>
      <c r="H474" s="5">
        <v>44293.186719999998</v>
      </c>
      <c r="I474" s="5">
        <f t="shared" si="22"/>
        <v>75.738505251536353</v>
      </c>
      <c r="J474" s="33"/>
    </row>
    <row r="475" spans="1:10" ht="25.5" x14ac:dyDescent="0.2">
      <c r="A475" s="2" t="s">
        <v>1251</v>
      </c>
      <c r="B475" s="8" t="s">
        <v>140</v>
      </c>
      <c r="C475" s="5">
        <v>35190</v>
      </c>
      <c r="D475" s="13">
        <v>35190</v>
      </c>
      <c r="E475" s="5">
        <v>0</v>
      </c>
      <c r="F475" s="5">
        <f t="shared" si="23"/>
        <v>0</v>
      </c>
      <c r="G475" s="5">
        <f t="shared" si="21"/>
        <v>0</v>
      </c>
      <c r="H475" s="5">
        <v>0</v>
      </c>
      <c r="I475" s="5"/>
      <c r="J475" s="33"/>
    </row>
    <row r="476" spans="1:10" ht="25.5" x14ac:dyDescent="0.2">
      <c r="A476" s="2" t="s">
        <v>1421</v>
      </c>
      <c r="B476" s="8" t="s">
        <v>1047</v>
      </c>
      <c r="C476" s="5">
        <v>35190</v>
      </c>
      <c r="D476" s="13">
        <v>35190</v>
      </c>
      <c r="E476" s="5">
        <v>0</v>
      </c>
      <c r="F476" s="5">
        <f t="shared" si="23"/>
        <v>0</v>
      </c>
      <c r="G476" s="5">
        <f t="shared" si="21"/>
        <v>0</v>
      </c>
      <c r="H476" s="5">
        <v>0</v>
      </c>
      <c r="I476" s="5"/>
      <c r="J476" s="33"/>
    </row>
    <row r="477" spans="1:10" ht="25.5" x14ac:dyDescent="0.2">
      <c r="A477" s="2" t="s">
        <v>761</v>
      </c>
      <c r="B477" s="8" t="s">
        <v>702</v>
      </c>
      <c r="C477" s="5">
        <v>8265.6</v>
      </c>
      <c r="D477" s="13">
        <v>8265.6</v>
      </c>
      <c r="E477" s="5">
        <v>0</v>
      </c>
      <c r="F477" s="5">
        <f t="shared" si="23"/>
        <v>0</v>
      </c>
      <c r="G477" s="5">
        <f t="shared" si="21"/>
        <v>0</v>
      </c>
      <c r="H477" s="5">
        <v>0</v>
      </c>
      <c r="I477" s="5"/>
      <c r="J477" s="33"/>
    </row>
    <row r="478" spans="1:10" ht="38.25" x14ac:dyDescent="0.2">
      <c r="A478" s="2" t="s">
        <v>492</v>
      </c>
      <c r="B478" s="8" t="s">
        <v>988</v>
      </c>
      <c r="C478" s="5">
        <v>8265.6</v>
      </c>
      <c r="D478" s="13">
        <v>8265.6</v>
      </c>
      <c r="E478" s="5">
        <v>0</v>
      </c>
      <c r="F478" s="5">
        <f t="shared" si="23"/>
        <v>0</v>
      </c>
      <c r="G478" s="5">
        <f t="shared" si="21"/>
        <v>0</v>
      </c>
      <c r="H478" s="5">
        <v>0</v>
      </c>
      <c r="I478" s="5"/>
      <c r="J478" s="33"/>
    </row>
    <row r="479" spans="1:10" ht="63.75" x14ac:dyDescent="0.2">
      <c r="A479" s="2" t="s">
        <v>242</v>
      </c>
      <c r="B479" s="8" t="s">
        <v>742</v>
      </c>
      <c r="C479" s="5">
        <v>0</v>
      </c>
      <c r="D479" s="13">
        <v>0</v>
      </c>
      <c r="E479" s="5">
        <v>0</v>
      </c>
      <c r="F479" s="5"/>
      <c r="G479" s="5"/>
      <c r="H479" s="5">
        <v>189399.5</v>
      </c>
      <c r="I479" s="5">
        <f t="shared" si="22"/>
        <v>0</v>
      </c>
      <c r="J479" s="33"/>
    </row>
    <row r="480" spans="1:10" ht="76.5" x14ac:dyDescent="0.2">
      <c r="A480" s="2" t="s">
        <v>542</v>
      </c>
      <c r="B480" s="8" t="s">
        <v>186</v>
      </c>
      <c r="C480" s="5">
        <v>0</v>
      </c>
      <c r="D480" s="13">
        <v>0</v>
      </c>
      <c r="E480" s="5">
        <v>0</v>
      </c>
      <c r="F480" s="5"/>
      <c r="G480" s="5"/>
      <c r="H480" s="5">
        <v>189399.5</v>
      </c>
      <c r="I480" s="5">
        <f t="shared" si="22"/>
        <v>0</v>
      </c>
      <c r="J480" s="33"/>
    </row>
    <row r="481" spans="1:10" ht="38.25" x14ac:dyDescent="0.2">
      <c r="A481" s="2" t="s">
        <v>136</v>
      </c>
      <c r="B481" s="8" t="s">
        <v>1271</v>
      </c>
      <c r="C481" s="5">
        <v>252875</v>
      </c>
      <c r="D481" s="13">
        <v>252875</v>
      </c>
      <c r="E481" s="5">
        <v>38672.967250000002</v>
      </c>
      <c r="F481" s="5">
        <f t="shared" si="23"/>
        <v>15.293313791398914</v>
      </c>
      <c r="G481" s="5">
        <f t="shared" si="21"/>
        <v>15.293313791398914</v>
      </c>
      <c r="H481" s="5">
        <v>179803.92228</v>
      </c>
      <c r="I481" s="5">
        <f t="shared" si="22"/>
        <v>21.508411362559961</v>
      </c>
      <c r="J481" s="33"/>
    </row>
    <row r="482" spans="1:10" ht="51" x14ac:dyDescent="0.2">
      <c r="A482" s="2" t="s">
        <v>1395</v>
      </c>
      <c r="B482" s="8" t="s">
        <v>97</v>
      </c>
      <c r="C482" s="5">
        <v>252875</v>
      </c>
      <c r="D482" s="13">
        <v>252875</v>
      </c>
      <c r="E482" s="5">
        <v>38672.967250000002</v>
      </c>
      <c r="F482" s="5">
        <f t="shared" si="23"/>
        <v>15.293313791398914</v>
      </c>
      <c r="G482" s="5">
        <f t="shared" si="21"/>
        <v>15.293313791398914</v>
      </c>
      <c r="H482" s="5">
        <v>179803.92228</v>
      </c>
      <c r="I482" s="5">
        <f t="shared" si="22"/>
        <v>21.508411362559961</v>
      </c>
      <c r="J482" s="33"/>
    </row>
    <row r="483" spans="1:10" x14ac:dyDescent="0.2">
      <c r="A483" s="2" t="s">
        <v>1300</v>
      </c>
      <c r="B483" s="8" t="s">
        <v>372</v>
      </c>
      <c r="C483" s="5">
        <v>1480.2</v>
      </c>
      <c r="D483" s="13">
        <f>D484</f>
        <v>29519.8</v>
      </c>
      <c r="E483" s="5">
        <v>253.80516</v>
      </c>
      <c r="F483" s="5">
        <f t="shared" si="23"/>
        <v>17.146680178354277</v>
      </c>
      <c r="G483" s="5">
        <f t="shared" si="21"/>
        <v>0.85977940229947347</v>
      </c>
      <c r="H483" s="5">
        <v>0</v>
      </c>
      <c r="I483" s="5"/>
      <c r="J483" s="33"/>
    </row>
    <row r="484" spans="1:10" x14ac:dyDescent="0.2">
      <c r="A484" s="2" t="s">
        <v>1328</v>
      </c>
      <c r="B484" s="8" t="s">
        <v>671</v>
      </c>
      <c r="C484" s="5">
        <v>1480.2</v>
      </c>
      <c r="D484" s="13">
        <f>1480.2+28039.6</f>
        <v>29519.8</v>
      </c>
      <c r="E484" s="5">
        <v>253.80516</v>
      </c>
      <c r="F484" s="5">
        <f t="shared" si="23"/>
        <v>17.146680178354277</v>
      </c>
      <c r="G484" s="5">
        <f t="shared" si="21"/>
        <v>0.85977940229947347</v>
      </c>
      <c r="H484" s="5">
        <v>0</v>
      </c>
      <c r="I484" s="5"/>
      <c r="J484" s="33"/>
    </row>
    <row r="485" spans="1:10" x14ac:dyDescent="0.2">
      <c r="A485" s="2" t="s">
        <v>789</v>
      </c>
      <c r="B485" s="8" t="s">
        <v>335</v>
      </c>
      <c r="C485" s="5">
        <v>2239188.7999999998</v>
      </c>
      <c r="D485" s="13">
        <f>D487+D489+D491+D493+D494+D495+D497+D499+D501+D503+D505+D507+D508+D510+D512+D516+D514+D517</f>
        <v>2331224.5999999996</v>
      </c>
      <c r="E485" s="5">
        <v>1537034.61577</v>
      </c>
      <c r="F485" s="5">
        <f t="shared" si="23"/>
        <v>68.642475157521346</v>
      </c>
      <c r="G485" s="5">
        <f t="shared" si="21"/>
        <v>65.932498128665955</v>
      </c>
      <c r="H485" s="5">
        <v>1476697.7048599999</v>
      </c>
      <c r="I485" s="5">
        <f t="shared" si="22"/>
        <v>104.08593517220375</v>
      </c>
      <c r="J485" s="33"/>
    </row>
    <row r="486" spans="1:10" ht="25.5" x14ac:dyDescent="0.2">
      <c r="A486" s="2" t="s">
        <v>1411</v>
      </c>
      <c r="B486" s="8" t="s">
        <v>640</v>
      </c>
      <c r="C486" s="5">
        <v>35098.300000000003</v>
      </c>
      <c r="D486" s="13">
        <f>D487</f>
        <v>32884.800000000003</v>
      </c>
      <c r="E486" s="5">
        <v>4348.2431500000002</v>
      </c>
      <c r="F486" s="5">
        <f t="shared" si="23"/>
        <v>12.388757147782085</v>
      </c>
      <c r="G486" s="5">
        <f t="shared" si="21"/>
        <v>13.222653475161778</v>
      </c>
      <c r="H486" s="5">
        <v>0</v>
      </c>
      <c r="I486" s="5"/>
      <c r="J486" s="33"/>
    </row>
    <row r="487" spans="1:10" ht="25.5" x14ac:dyDescent="0.2">
      <c r="A487" s="2" t="s">
        <v>220</v>
      </c>
      <c r="B487" s="8" t="s">
        <v>42</v>
      </c>
      <c r="C487" s="5">
        <v>35098.300000000003</v>
      </c>
      <c r="D487" s="13">
        <f>35098.3-2213.5</f>
        <v>32884.800000000003</v>
      </c>
      <c r="E487" s="5">
        <v>4348.2431500000002</v>
      </c>
      <c r="F487" s="5">
        <f t="shared" si="23"/>
        <v>12.388757147782085</v>
      </c>
      <c r="G487" s="5">
        <f t="shared" si="21"/>
        <v>13.222653475161778</v>
      </c>
      <c r="H487" s="5">
        <v>0</v>
      </c>
      <c r="I487" s="5"/>
      <c r="J487" s="33"/>
    </row>
    <row r="488" spans="1:10" ht="38.25" x14ac:dyDescent="0.2">
      <c r="A488" s="2" t="s">
        <v>1391</v>
      </c>
      <c r="B488" s="8" t="s">
        <v>766</v>
      </c>
      <c r="C488" s="5">
        <v>28930</v>
      </c>
      <c r="D488" s="13">
        <v>28930</v>
      </c>
      <c r="E488" s="5">
        <v>13350.04399</v>
      </c>
      <c r="F488" s="5">
        <f t="shared" si="23"/>
        <v>46.146021396474247</v>
      </c>
      <c r="G488" s="5">
        <f t="shared" si="21"/>
        <v>46.146021396474247</v>
      </c>
      <c r="H488" s="5">
        <v>14564.89114</v>
      </c>
      <c r="I488" s="5">
        <f t="shared" si="22"/>
        <v>91.659071541814498</v>
      </c>
      <c r="J488" s="33"/>
    </row>
    <row r="489" spans="1:10" ht="38.25" x14ac:dyDescent="0.2">
      <c r="A489" s="2" t="s">
        <v>975</v>
      </c>
      <c r="B489" s="8" t="s">
        <v>1055</v>
      </c>
      <c r="C489" s="5">
        <v>28930</v>
      </c>
      <c r="D489" s="13">
        <v>28930</v>
      </c>
      <c r="E489" s="5">
        <v>13350.04399</v>
      </c>
      <c r="F489" s="5">
        <f t="shared" si="23"/>
        <v>46.146021396474247</v>
      </c>
      <c r="G489" s="5">
        <f t="shared" si="21"/>
        <v>46.146021396474247</v>
      </c>
      <c r="H489" s="5">
        <v>14564.89114</v>
      </c>
      <c r="I489" s="5">
        <f t="shared" si="22"/>
        <v>91.659071541814498</v>
      </c>
      <c r="J489" s="33"/>
    </row>
    <row r="490" spans="1:10" ht="38.25" x14ac:dyDescent="0.2">
      <c r="A490" s="2" t="s">
        <v>642</v>
      </c>
      <c r="B490" s="8" t="s">
        <v>1072</v>
      </c>
      <c r="C490" s="5">
        <v>408.2</v>
      </c>
      <c r="D490" s="13">
        <v>408.2</v>
      </c>
      <c r="E490" s="5">
        <v>145.50139999999999</v>
      </c>
      <c r="F490" s="5">
        <f t="shared" si="23"/>
        <v>35.644634982851542</v>
      </c>
      <c r="G490" s="5">
        <f t="shared" si="21"/>
        <v>35.644634982851542</v>
      </c>
      <c r="H490" s="5">
        <v>45.170999999999999</v>
      </c>
      <c r="I490" s="35" t="s">
        <v>1499</v>
      </c>
      <c r="J490" s="33"/>
    </row>
    <row r="491" spans="1:10" ht="51" x14ac:dyDescent="0.2">
      <c r="A491" s="2" t="s">
        <v>1252</v>
      </c>
      <c r="B491" s="8" t="s">
        <v>1360</v>
      </c>
      <c r="C491" s="5">
        <v>408.2</v>
      </c>
      <c r="D491" s="13">
        <v>408.2</v>
      </c>
      <c r="E491" s="5">
        <v>145.50139999999999</v>
      </c>
      <c r="F491" s="5">
        <f t="shared" si="23"/>
        <v>35.644634982851542</v>
      </c>
      <c r="G491" s="5">
        <f t="shared" si="21"/>
        <v>35.644634982851542</v>
      </c>
      <c r="H491" s="5">
        <v>45.170999999999999</v>
      </c>
      <c r="I491" s="35" t="s">
        <v>1499</v>
      </c>
      <c r="J491" s="33"/>
    </row>
    <row r="492" spans="1:10" ht="38.25" x14ac:dyDescent="0.2">
      <c r="A492" s="2" t="s">
        <v>79</v>
      </c>
      <c r="B492" s="8" t="s">
        <v>1094</v>
      </c>
      <c r="C492" s="5">
        <v>63000</v>
      </c>
      <c r="D492" s="13">
        <v>63000</v>
      </c>
      <c r="E492" s="5">
        <v>0</v>
      </c>
      <c r="F492" s="5">
        <f t="shared" si="23"/>
        <v>0</v>
      </c>
      <c r="G492" s="5">
        <f t="shared" si="21"/>
        <v>0</v>
      </c>
      <c r="H492" s="5">
        <v>0</v>
      </c>
      <c r="I492" s="5"/>
      <c r="J492" s="33"/>
    </row>
    <row r="493" spans="1:10" ht="51" x14ac:dyDescent="0.2">
      <c r="A493" s="2" t="s">
        <v>1243</v>
      </c>
      <c r="B493" s="8" t="s">
        <v>545</v>
      </c>
      <c r="C493" s="5">
        <v>63000</v>
      </c>
      <c r="D493" s="13">
        <v>63000</v>
      </c>
      <c r="E493" s="5">
        <v>0</v>
      </c>
      <c r="F493" s="5">
        <f t="shared" si="23"/>
        <v>0</v>
      </c>
      <c r="G493" s="5">
        <f t="shared" si="21"/>
        <v>0</v>
      </c>
      <c r="H493" s="5">
        <v>0</v>
      </c>
      <c r="I493" s="5"/>
      <c r="J493" s="33"/>
    </row>
    <row r="494" spans="1:10" ht="25.5" x14ac:dyDescent="0.2">
      <c r="A494" s="2" t="s">
        <v>854</v>
      </c>
      <c r="B494" s="8" t="s">
        <v>1234</v>
      </c>
      <c r="C494" s="5">
        <v>13684.1</v>
      </c>
      <c r="D494" s="13">
        <f>13684.1+7010.5</f>
        <v>20694.599999999999</v>
      </c>
      <c r="E494" s="5">
        <v>9137.2224000000006</v>
      </c>
      <c r="F494" s="5">
        <f t="shared" si="23"/>
        <v>66.772549162897093</v>
      </c>
      <c r="G494" s="5">
        <f t="shared" si="21"/>
        <v>44.15268910730336</v>
      </c>
      <c r="H494" s="5">
        <v>0</v>
      </c>
      <c r="I494" s="5"/>
      <c r="J494" s="33"/>
    </row>
    <row r="495" spans="1:10" ht="25.5" x14ac:dyDescent="0.2">
      <c r="A495" s="2" t="s">
        <v>475</v>
      </c>
      <c r="B495" s="8" t="s">
        <v>505</v>
      </c>
      <c r="C495" s="5">
        <v>332044.40000000002</v>
      </c>
      <c r="D495" s="13">
        <v>332044.40000000002</v>
      </c>
      <c r="E495" s="5">
        <v>151815.22143999999</v>
      </c>
      <c r="F495" s="5">
        <f t="shared" si="23"/>
        <v>45.721361793784197</v>
      </c>
      <c r="G495" s="5">
        <f t="shared" si="21"/>
        <v>45.721361793784197</v>
      </c>
      <c r="H495" s="5">
        <v>164938.96927</v>
      </c>
      <c r="I495" s="5">
        <f t="shared" si="22"/>
        <v>92.043270375652199</v>
      </c>
      <c r="J495" s="33"/>
    </row>
    <row r="496" spans="1:10" ht="76.5" x14ac:dyDescent="0.2">
      <c r="A496" s="2" t="s">
        <v>460</v>
      </c>
      <c r="B496" s="8" t="s">
        <v>609</v>
      </c>
      <c r="C496" s="5">
        <v>3340.6</v>
      </c>
      <c r="D496" s="13">
        <v>3340.6</v>
      </c>
      <c r="E496" s="5">
        <v>3340.6</v>
      </c>
      <c r="F496" s="5">
        <f t="shared" si="23"/>
        <v>100</v>
      </c>
      <c r="G496" s="5">
        <f t="shared" si="21"/>
        <v>100</v>
      </c>
      <c r="H496" s="5">
        <v>9069.7999999999993</v>
      </c>
      <c r="I496" s="5">
        <f t="shared" si="22"/>
        <v>36.832124192374692</v>
      </c>
      <c r="J496" s="33"/>
    </row>
    <row r="497" spans="1:10" ht="76.5" x14ac:dyDescent="0.2">
      <c r="A497" s="2" t="s">
        <v>74</v>
      </c>
      <c r="B497" s="8" t="s">
        <v>877</v>
      </c>
      <c r="C497" s="5">
        <v>3340.6</v>
      </c>
      <c r="D497" s="13">
        <v>3340.6</v>
      </c>
      <c r="E497" s="5">
        <v>3340.6</v>
      </c>
      <c r="F497" s="5">
        <f t="shared" si="23"/>
        <v>100</v>
      </c>
      <c r="G497" s="5">
        <f t="shared" si="21"/>
        <v>100</v>
      </c>
      <c r="H497" s="5">
        <v>9069.7999999999993</v>
      </c>
      <c r="I497" s="5">
        <f t="shared" si="22"/>
        <v>36.832124192374692</v>
      </c>
      <c r="J497" s="33"/>
    </row>
    <row r="498" spans="1:10" ht="38.25" x14ac:dyDescent="0.2">
      <c r="A498" s="2" t="s">
        <v>577</v>
      </c>
      <c r="B498" s="8" t="s">
        <v>1304</v>
      </c>
      <c r="C498" s="5">
        <v>5457.4</v>
      </c>
      <c r="D498" s="13">
        <v>5457.4</v>
      </c>
      <c r="E498" s="5">
        <v>5457.4</v>
      </c>
      <c r="F498" s="5">
        <f t="shared" si="23"/>
        <v>100</v>
      </c>
      <c r="G498" s="5">
        <f t="shared" si="21"/>
        <v>100</v>
      </c>
      <c r="H498" s="5">
        <v>6455.2</v>
      </c>
      <c r="I498" s="5">
        <f t="shared" si="22"/>
        <v>84.54269426199032</v>
      </c>
      <c r="J498" s="33"/>
    </row>
    <row r="499" spans="1:10" ht="51" x14ac:dyDescent="0.2">
      <c r="A499" s="2" t="s">
        <v>87</v>
      </c>
      <c r="B499" s="8" t="s">
        <v>138</v>
      </c>
      <c r="C499" s="5">
        <v>5457.4</v>
      </c>
      <c r="D499" s="13">
        <v>5457.4</v>
      </c>
      <c r="E499" s="5">
        <v>5457.4</v>
      </c>
      <c r="F499" s="5">
        <f t="shared" si="23"/>
        <v>100</v>
      </c>
      <c r="G499" s="5">
        <f t="shared" ref="G499:G539" si="24">E499/D499*100</f>
        <v>100</v>
      </c>
      <c r="H499" s="5">
        <v>6455.2</v>
      </c>
      <c r="I499" s="5">
        <f t="shared" ref="I499:I553" si="25">E499/H499*100</f>
        <v>84.54269426199032</v>
      </c>
      <c r="J499" s="33"/>
    </row>
    <row r="500" spans="1:10" ht="51" x14ac:dyDescent="0.2">
      <c r="A500" s="2" t="s">
        <v>1125</v>
      </c>
      <c r="B500" s="8" t="s">
        <v>961</v>
      </c>
      <c r="C500" s="5">
        <v>12716.4</v>
      </c>
      <c r="D500" s="13">
        <v>12716.4</v>
      </c>
      <c r="E500" s="5">
        <v>9411.1560000000009</v>
      </c>
      <c r="F500" s="5">
        <f t="shared" si="23"/>
        <v>74.008021138057941</v>
      </c>
      <c r="G500" s="5">
        <f t="shared" si="24"/>
        <v>74.008021138057941</v>
      </c>
      <c r="H500" s="5">
        <v>10380.474</v>
      </c>
      <c r="I500" s="5">
        <f t="shared" si="25"/>
        <v>90.662102713228705</v>
      </c>
      <c r="J500" s="33"/>
    </row>
    <row r="501" spans="1:10" ht="63.75" x14ac:dyDescent="0.2">
      <c r="A501" s="2" t="s">
        <v>1226</v>
      </c>
      <c r="B501" s="8" t="s">
        <v>407</v>
      </c>
      <c r="C501" s="5">
        <v>12716.4</v>
      </c>
      <c r="D501" s="13">
        <v>12716.4</v>
      </c>
      <c r="E501" s="5">
        <v>9411.1560000000009</v>
      </c>
      <c r="F501" s="5">
        <f t="shared" si="23"/>
        <v>74.008021138057941</v>
      </c>
      <c r="G501" s="5">
        <f t="shared" si="24"/>
        <v>74.008021138057941</v>
      </c>
      <c r="H501" s="5">
        <v>10380.474</v>
      </c>
      <c r="I501" s="5">
        <f t="shared" si="25"/>
        <v>90.662102713228705</v>
      </c>
      <c r="J501" s="33"/>
    </row>
    <row r="502" spans="1:10" ht="51" x14ac:dyDescent="0.2">
      <c r="A502" s="2" t="s">
        <v>1402</v>
      </c>
      <c r="B502" s="8" t="s">
        <v>1272</v>
      </c>
      <c r="C502" s="5">
        <v>84667.5</v>
      </c>
      <c r="D502" s="13">
        <f>D503</f>
        <v>85151.3</v>
      </c>
      <c r="E502" s="5">
        <v>82589.907439999995</v>
      </c>
      <c r="F502" s="5">
        <f t="shared" si="23"/>
        <v>97.546174671509135</v>
      </c>
      <c r="G502" s="5">
        <f t="shared" si="24"/>
        <v>96.991951314894777</v>
      </c>
      <c r="H502" s="5">
        <v>80232.465840000004</v>
      </c>
      <c r="I502" s="5">
        <f t="shared" si="25"/>
        <v>102.93826392510634</v>
      </c>
      <c r="J502" s="33"/>
    </row>
    <row r="503" spans="1:10" ht="51" x14ac:dyDescent="0.2">
      <c r="A503" s="2" t="s">
        <v>1142</v>
      </c>
      <c r="B503" s="8" t="s">
        <v>98</v>
      </c>
      <c r="C503" s="5">
        <v>84667.5</v>
      </c>
      <c r="D503" s="13">
        <f>84667.5+483.8</f>
        <v>85151.3</v>
      </c>
      <c r="E503" s="5">
        <v>82589.907439999995</v>
      </c>
      <c r="F503" s="5">
        <f t="shared" si="23"/>
        <v>97.546174671509135</v>
      </c>
      <c r="G503" s="5">
        <f t="shared" si="24"/>
        <v>96.991951314894777</v>
      </c>
      <c r="H503" s="5">
        <v>80232.465840000004</v>
      </c>
      <c r="I503" s="5">
        <f t="shared" si="25"/>
        <v>102.93826392510634</v>
      </c>
      <c r="J503" s="33"/>
    </row>
    <row r="504" spans="1:10" ht="63.75" x14ac:dyDescent="0.2">
      <c r="A504" s="2" t="s">
        <v>169</v>
      </c>
      <c r="B504" s="8" t="s">
        <v>450</v>
      </c>
      <c r="C504" s="5">
        <v>19.899999999999999</v>
      </c>
      <c r="D504" s="13">
        <f>D505</f>
        <v>20.099999999999998</v>
      </c>
      <c r="E504" s="5">
        <v>11.45431</v>
      </c>
      <c r="F504" s="5">
        <f t="shared" si="23"/>
        <v>57.559346733668349</v>
      </c>
      <c r="G504" s="5">
        <f t="shared" si="24"/>
        <v>56.986616915422893</v>
      </c>
      <c r="H504" s="5">
        <v>10.96109</v>
      </c>
      <c r="I504" s="5">
        <f t="shared" si="25"/>
        <v>104.49973497161322</v>
      </c>
      <c r="J504" s="33"/>
    </row>
    <row r="505" spans="1:10" ht="76.5" x14ac:dyDescent="0.2">
      <c r="A505" s="2" t="s">
        <v>438</v>
      </c>
      <c r="B505" s="8" t="s">
        <v>1340</v>
      </c>
      <c r="C505" s="5">
        <v>19.899999999999999</v>
      </c>
      <c r="D505" s="13">
        <f>19.9+0.2</f>
        <v>20.099999999999998</v>
      </c>
      <c r="E505" s="5">
        <v>11.45431</v>
      </c>
      <c r="F505" s="5">
        <f t="shared" si="23"/>
        <v>57.559346733668349</v>
      </c>
      <c r="G505" s="5">
        <f t="shared" si="24"/>
        <v>56.986616915422893</v>
      </c>
      <c r="H505" s="5">
        <v>10.96109</v>
      </c>
      <c r="I505" s="5">
        <f t="shared" si="25"/>
        <v>104.49973497161322</v>
      </c>
      <c r="J505" s="33"/>
    </row>
    <row r="506" spans="1:10" ht="25.5" x14ac:dyDescent="0.2">
      <c r="A506" s="2" t="s">
        <v>1057</v>
      </c>
      <c r="B506" s="8" t="s">
        <v>645</v>
      </c>
      <c r="C506" s="5">
        <v>772363</v>
      </c>
      <c r="D506" s="13">
        <f>D507</f>
        <v>859117.8</v>
      </c>
      <c r="E506" s="5">
        <v>673915.18616000004</v>
      </c>
      <c r="F506" s="5">
        <f t="shared" si="23"/>
        <v>87.253685917114112</v>
      </c>
      <c r="G506" s="5">
        <f t="shared" si="24"/>
        <v>78.442698563573003</v>
      </c>
      <c r="H506" s="5">
        <v>685080.97860999999</v>
      </c>
      <c r="I506" s="5">
        <f t="shared" si="25"/>
        <v>98.370149982465591</v>
      </c>
      <c r="J506" s="33"/>
    </row>
    <row r="507" spans="1:10" ht="25.5" x14ac:dyDescent="0.2">
      <c r="A507" s="2" t="s">
        <v>123</v>
      </c>
      <c r="B507" s="8" t="s">
        <v>923</v>
      </c>
      <c r="C507" s="5">
        <v>772363</v>
      </c>
      <c r="D507" s="13">
        <f>772363+86754.8</f>
        <v>859117.8</v>
      </c>
      <c r="E507" s="5">
        <v>673915.18616000004</v>
      </c>
      <c r="F507" s="5">
        <f t="shared" si="23"/>
        <v>87.253685917114112</v>
      </c>
      <c r="G507" s="5">
        <f t="shared" si="24"/>
        <v>78.442698563573003</v>
      </c>
      <c r="H507" s="5">
        <v>685080.97860999999</v>
      </c>
      <c r="I507" s="5">
        <f t="shared" si="25"/>
        <v>98.370149982465591</v>
      </c>
      <c r="J507" s="33"/>
    </row>
    <row r="508" spans="1:10" ht="38.25" x14ac:dyDescent="0.2">
      <c r="A508" s="2" t="s">
        <v>257</v>
      </c>
      <c r="B508" s="8" t="s">
        <v>481</v>
      </c>
      <c r="C508" s="5">
        <v>254480.2</v>
      </c>
      <c r="D508" s="13">
        <v>254480.2</v>
      </c>
      <c r="E508" s="5">
        <v>130908.21789</v>
      </c>
      <c r="F508" s="5">
        <f t="shared" si="23"/>
        <v>51.441415831172719</v>
      </c>
      <c r="G508" s="5">
        <f t="shared" si="24"/>
        <v>51.441415831172719</v>
      </c>
      <c r="H508" s="5">
        <v>157687.89444999999</v>
      </c>
      <c r="I508" s="5">
        <f t="shared" si="25"/>
        <v>83.017290798761124</v>
      </c>
      <c r="J508" s="33"/>
    </row>
    <row r="509" spans="1:10" ht="25.5" x14ac:dyDescent="0.2">
      <c r="A509" s="2" t="s">
        <v>453</v>
      </c>
      <c r="B509" s="8" t="s">
        <v>1295</v>
      </c>
      <c r="C509" s="5">
        <v>51634.7</v>
      </c>
      <c r="D509" s="13">
        <v>51634.7</v>
      </c>
      <c r="E509" s="5">
        <v>34800</v>
      </c>
      <c r="F509" s="5">
        <f t="shared" si="23"/>
        <v>67.396537599714918</v>
      </c>
      <c r="G509" s="5">
        <f t="shared" si="24"/>
        <v>67.396537599714918</v>
      </c>
      <c r="H509" s="5">
        <v>40300</v>
      </c>
      <c r="I509" s="5">
        <f t="shared" si="25"/>
        <v>86.352357320099259</v>
      </c>
      <c r="J509" s="33"/>
    </row>
    <row r="510" spans="1:10" ht="38.25" x14ac:dyDescent="0.2">
      <c r="A510" s="2" t="s">
        <v>1080</v>
      </c>
      <c r="B510" s="8" t="s">
        <v>125</v>
      </c>
      <c r="C510" s="5">
        <v>51634.7</v>
      </c>
      <c r="D510" s="13">
        <v>51634.7</v>
      </c>
      <c r="E510" s="5">
        <v>34800</v>
      </c>
      <c r="F510" s="5">
        <f t="shared" si="23"/>
        <v>67.396537599714918</v>
      </c>
      <c r="G510" s="5">
        <f t="shared" si="24"/>
        <v>67.396537599714918</v>
      </c>
      <c r="H510" s="5">
        <v>40300</v>
      </c>
      <c r="I510" s="5">
        <f t="shared" si="25"/>
        <v>86.352357320099259</v>
      </c>
      <c r="J510" s="33"/>
    </row>
    <row r="511" spans="1:10" x14ac:dyDescent="0.2">
      <c r="A511" s="2" t="s">
        <v>677</v>
      </c>
      <c r="B511" s="8" t="s">
        <v>1068</v>
      </c>
      <c r="C511" s="5">
        <v>17851.7</v>
      </c>
      <c r="D511" s="13">
        <v>17851.7</v>
      </c>
      <c r="E511" s="5">
        <v>13753</v>
      </c>
      <c r="F511" s="5">
        <f t="shared" si="23"/>
        <v>77.040281877916385</v>
      </c>
      <c r="G511" s="5">
        <f t="shared" si="24"/>
        <v>77.040281877916385</v>
      </c>
      <c r="H511" s="5">
        <v>11130</v>
      </c>
      <c r="I511" s="5">
        <f t="shared" si="25"/>
        <v>123.56693620844564</v>
      </c>
      <c r="J511" s="33"/>
    </row>
    <row r="512" spans="1:10" ht="25.5" x14ac:dyDescent="0.2">
      <c r="A512" s="2" t="s">
        <v>952</v>
      </c>
      <c r="B512" s="8" t="s">
        <v>517</v>
      </c>
      <c r="C512" s="5">
        <v>17851.7</v>
      </c>
      <c r="D512" s="13">
        <v>17851.7</v>
      </c>
      <c r="E512" s="5">
        <v>13753</v>
      </c>
      <c r="F512" s="5">
        <f t="shared" si="23"/>
        <v>77.040281877916385</v>
      </c>
      <c r="G512" s="5">
        <f t="shared" si="24"/>
        <v>77.040281877916385</v>
      </c>
      <c r="H512" s="5">
        <v>11130</v>
      </c>
      <c r="I512" s="5">
        <f t="shared" si="25"/>
        <v>123.56693620844564</v>
      </c>
      <c r="J512" s="33"/>
    </row>
    <row r="513" spans="1:10" ht="51" x14ac:dyDescent="0.2">
      <c r="A513" s="2" t="s">
        <v>334</v>
      </c>
      <c r="B513" s="8" t="s">
        <v>646</v>
      </c>
      <c r="C513" s="5">
        <v>15700.5</v>
      </c>
      <c r="D513" s="13">
        <v>15700.5</v>
      </c>
      <c r="E513" s="5">
        <v>15292.6605</v>
      </c>
      <c r="F513" s="5">
        <f t="shared" si="23"/>
        <v>97.402378905130405</v>
      </c>
      <c r="G513" s="5">
        <f t="shared" si="24"/>
        <v>97.402378905130405</v>
      </c>
      <c r="H513" s="5">
        <v>7338.6</v>
      </c>
      <c r="I513" s="35" t="s">
        <v>1499</v>
      </c>
      <c r="J513" s="33"/>
    </row>
    <row r="514" spans="1:10" ht="63.75" x14ac:dyDescent="0.2">
      <c r="A514" s="2" t="s">
        <v>879</v>
      </c>
      <c r="B514" s="8" t="s">
        <v>50</v>
      </c>
      <c r="C514" s="5">
        <v>15700.5</v>
      </c>
      <c r="D514" s="13">
        <v>15700.5</v>
      </c>
      <c r="E514" s="5">
        <v>15292.6605</v>
      </c>
      <c r="F514" s="5">
        <f t="shared" si="23"/>
        <v>97.402378905130405</v>
      </c>
      <c r="G514" s="5">
        <f t="shared" si="24"/>
        <v>97.402378905130405</v>
      </c>
      <c r="H514" s="5">
        <v>7338.6</v>
      </c>
      <c r="I514" s="35" t="s">
        <v>1499</v>
      </c>
      <c r="J514" s="33"/>
    </row>
    <row r="515" spans="1:10" ht="76.5" x14ac:dyDescent="0.2">
      <c r="A515" s="2" t="s">
        <v>452</v>
      </c>
      <c r="B515" s="8" t="s">
        <v>0</v>
      </c>
      <c r="C515" s="5">
        <v>414582.6</v>
      </c>
      <c r="D515" s="13">
        <v>414582.6</v>
      </c>
      <c r="E515" s="5">
        <v>326978.36978000001</v>
      </c>
      <c r="F515" s="5">
        <f t="shared" si="23"/>
        <v>78.869294027293961</v>
      </c>
      <c r="G515" s="5">
        <f t="shared" si="24"/>
        <v>78.869294027293961</v>
      </c>
      <c r="H515" s="5">
        <v>235941.64608000001</v>
      </c>
      <c r="I515" s="5">
        <f t="shared" si="25"/>
        <v>138.58442339981491</v>
      </c>
      <c r="J515" s="33"/>
    </row>
    <row r="516" spans="1:10" ht="76.5" x14ac:dyDescent="0.2">
      <c r="A516" s="2" t="s">
        <v>954</v>
      </c>
      <c r="B516" s="8" t="s">
        <v>918</v>
      </c>
      <c r="C516" s="5">
        <v>414582.6</v>
      </c>
      <c r="D516" s="13">
        <v>414582.6</v>
      </c>
      <c r="E516" s="5">
        <v>326978.36978000001</v>
      </c>
      <c r="F516" s="5">
        <f t="shared" si="23"/>
        <v>78.869294027293961</v>
      </c>
      <c r="G516" s="5">
        <f t="shared" si="24"/>
        <v>78.869294027293961</v>
      </c>
      <c r="H516" s="5">
        <v>235941.64608000001</v>
      </c>
      <c r="I516" s="5">
        <f t="shared" si="25"/>
        <v>138.58442339981491</v>
      </c>
      <c r="J516" s="33"/>
    </row>
    <row r="517" spans="1:10" ht="25.5" x14ac:dyDescent="0.2">
      <c r="A517" s="2" t="s">
        <v>993</v>
      </c>
      <c r="B517" s="8" t="s">
        <v>1164</v>
      </c>
      <c r="C517" s="5">
        <v>133209.29999999999</v>
      </c>
      <c r="D517" s="13">
        <v>133209.29999999999</v>
      </c>
      <c r="E517" s="5">
        <v>61780.43131</v>
      </c>
      <c r="F517" s="5">
        <f t="shared" si="23"/>
        <v>46.378467051474637</v>
      </c>
      <c r="G517" s="5">
        <f t="shared" si="24"/>
        <v>46.378467051474637</v>
      </c>
      <c r="H517" s="5">
        <v>53520.653380000003</v>
      </c>
      <c r="I517" s="5">
        <f t="shared" si="25"/>
        <v>115.43287947431257</v>
      </c>
      <c r="J517" s="33"/>
    </row>
    <row r="518" spans="1:10" x14ac:dyDescent="0.2">
      <c r="A518" s="2" t="s">
        <v>354</v>
      </c>
      <c r="B518" s="8" t="s">
        <v>743</v>
      </c>
      <c r="C518" s="5">
        <v>804526.1</v>
      </c>
      <c r="D518" s="13">
        <f>D520+D521+D523+D527+D529+D530+D537+D539+D555+D559+D561</f>
        <v>1288667.3</v>
      </c>
      <c r="E518" s="5">
        <v>753896.25508000003</v>
      </c>
      <c r="F518" s="5">
        <f t="shared" si="23"/>
        <v>93.706873534618708</v>
      </c>
      <c r="G518" s="5">
        <f t="shared" si="24"/>
        <v>58.502008631708122</v>
      </c>
      <c r="H518" s="5">
        <v>3733015.2097700001</v>
      </c>
      <c r="I518" s="5">
        <f t="shared" si="25"/>
        <v>20.195370570870228</v>
      </c>
      <c r="J518" s="33"/>
    </row>
    <row r="519" spans="1:10" ht="89.25" x14ac:dyDescent="0.2">
      <c r="A519" s="2" t="s">
        <v>1368</v>
      </c>
      <c r="B519" s="8" t="s">
        <v>84</v>
      </c>
      <c r="C519" s="5">
        <v>0</v>
      </c>
      <c r="D519" s="13">
        <v>0</v>
      </c>
      <c r="E519" s="5">
        <v>0</v>
      </c>
      <c r="F519" s="5"/>
      <c r="G519" s="5"/>
      <c r="H519" s="5">
        <v>124</v>
      </c>
      <c r="I519" s="5">
        <f t="shared" si="25"/>
        <v>0</v>
      </c>
      <c r="J519" s="33"/>
    </row>
    <row r="520" spans="1:10" ht="38.25" x14ac:dyDescent="0.2">
      <c r="A520" s="2" t="s">
        <v>1016</v>
      </c>
      <c r="B520" s="8" t="s">
        <v>790</v>
      </c>
      <c r="C520" s="5">
        <v>7770.6</v>
      </c>
      <c r="D520" s="13">
        <f>7770.6+6033.4</f>
        <v>13804</v>
      </c>
      <c r="E520" s="5">
        <v>8817.9760700000006</v>
      </c>
      <c r="F520" s="5">
        <f t="shared" ref="F519:F582" si="26">E520/C520*100</f>
        <v>113.47870267418219</v>
      </c>
      <c r="G520" s="5">
        <f t="shared" si="24"/>
        <v>63.879861416980589</v>
      </c>
      <c r="H520" s="5">
        <v>9935.9286400000001</v>
      </c>
      <c r="I520" s="5">
        <f t="shared" si="25"/>
        <v>88.748383663914893</v>
      </c>
      <c r="J520" s="33"/>
    </row>
    <row r="521" spans="1:10" ht="51" x14ac:dyDescent="0.2">
      <c r="A521" s="2" t="s">
        <v>817</v>
      </c>
      <c r="B521" s="8" t="s">
        <v>895</v>
      </c>
      <c r="C521" s="5">
        <v>1500</v>
      </c>
      <c r="D521" s="13">
        <f>1500+1882.8</f>
        <v>3382.8</v>
      </c>
      <c r="E521" s="5">
        <v>3013.4487300000001</v>
      </c>
      <c r="F521" s="34" t="s">
        <v>1499</v>
      </c>
      <c r="G521" s="34">
        <f t="shared" si="24"/>
        <v>89.081492550549839</v>
      </c>
      <c r="H521" s="5">
        <v>2718.4537300000002</v>
      </c>
      <c r="I521" s="5">
        <f t="shared" si="25"/>
        <v>110.85157333172633</v>
      </c>
      <c r="J521" s="33"/>
    </row>
    <row r="522" spans="1:10" ht="25.5" x14ac:dyDescent="0.2">
      <c r="A522" s="2" t="s">
        <v>1324</v>
      </c>
      <c r="B522" s="8" t="s">
        <v>1133</v>
      </c>
      <c r="C522" s="5">
        <v>107615.8</v>
      </c>
      <c r="D522" s="13">
        <v>107615.8</v>
      </c>
      <c r="E522" s="5">
        <v>58756.225100000003</v>
      </c>
      <c r="F522" s="5">
        <f t="shared" si="26"/>
        <v>54.598139957143843</v>
      </c>
      <c r="G522" s="5">
        <f t="shared" si="24"/>
        <v>54.598139957143843</v>
      </c>
      <c r="H522" s="5">
        <v>33679.576869999997</v>
      </c>
      <c r="I522" s="5">
        <f t="shared" si="25"/>
        <v>174.45654179918446</v>
      </c>
      <c r="J522" s="33"/>
    </row>
    <row r="523" spans="1:10" ht="38.25" x14ac:dyDescent="0.2">
      <c r="A523" s="2" t="s">
        <v>381</v>
      </c>
      <c r="B523" s="8" t="s">
        <v>1419</v>
      </c>
      <c r="C523" s="5">
        <v>107615.8</v>
      </c>
      <c r="D523" s="13">
        <v>107615.8</v>
      </c>
      <c r="E523" s="5">
        <v>58756.225100000003</v>
      </c>
      <c r="F523" s="5">
        <f t="shared" si="26"/>
        <v>54.598139957143843</v>
      </c>
      <c r="G523" s="5">
        <f t="shared" si="24"/>
        <v>54.598139957143843</v>
      </c>
      <c r="H523" s="5">
        <v>33679.576869999997</v>
      </c>
      <c r="I523" s="5">
        <f t="shared" si="25"/>
        <v>174.45654179918446</v>
      </c>
      <c r="J523" s="33"/>
    </row>
    <row r="524" spans="1:10" ht="51" x14ac:dyDescent="0.2">
      <c r="A524" s="2" t="s">
        <v>776</v>
      </c>
      <c r="B524" s="8" t="s">
        <v>40</v>
      </c>
      <c r="C524" s="5">
        <v>0</v>
      </c>
      <c r="D524" s="13">
        <v>0</v>
      </c>
      <c r="E524" s="5">
        <v>0</v>
      </c>
      <c r="F524" s="5"/>
      <c r="G524" s="5"/>
      <c r="H524" s="5">
        <v>67440</v>
      </c>
      <c r="I524" s="5">
        <f t="shared" si="25"/>
        <v>0</v>
      </c>
      <c r="J524" s="33"/>
    </row>
    <row r="525" spans="1:10" ht="38.25" x14ac:dyDescent="0.2">
      <c r="A525" s="2" t="s">
        <v>1087</v>
      </c>
      <c r="B525" s="8" t="s">
        <v>1200</v>
      </c>
      <c r="C525" s="5">
        <v>0</v>
      </c>
      <c r="D525" s="13">
        <v>0</v>
      </c>
      <c r="E525" s="5">
        <v>0</v>
      </c>
      <c r="F525" s="5"/>
      <c r="G525" s="5"/>
      <c r="H525" s="5">
        <v>8209.35</v>
      </c>
      <c r="I525" s="5">
        <f t="shared" si="25"/>
        <v>0</v>
      </c>
      <c r="J525" s="33"/>
    </row>
    <row r="526" spans="1:10" ht="38.25" x14ac:dyDescent="0.2">
      <c r="A526" s="2" t="s">
        <v>1083</v>
      </c>
      <c r="B526" s="8" t="s">
        <v>11</v>
      </c>
      <c r="C526" s="5">
        <v>0</v>
      </c>
      <c r="D526" s="13">
        <v>0</v>
      </c>
      <c r="E526" s="5">
        <v>0</v>
      </c>
      <c r="F526" s="5"/>
      <c r="G526" s="5"/>
      <c r="H526" s="5">
        <v>8209.35</v>
      </c>
      <c r="I526" s="5">
        <f t="shared" si="25"/>
        <v>0</v>
      </c>
      <c r="J526" s="33"/>
    </row>
    <row r="527" spans="1:10" ht="51" x14ac:dyDescent="0.2">
      <c r="A527" s="2" t="s">
        <v>195</v>
      </c>
      <c r="B527" s="8" t="s">
        <v>1399</v>
      </c>
      <c r="C527" s="5">
        <v>0</v>
      </c>
      <c r="D527" s="13">
        <v>52.7</v>
      </c>
      <c r="E527" s="5">
        <v>52.73</v>
      </c>
      <c r="F527" s="5"/>
      <c r="G527" s="5">
        <f t="shared" si="24"/>
        <v>100.05692599620492</v>
      </c>
      <c r="H527" s="5">
        <v>0</v>
      </c>
      <c r="I527" s="5"/>
      <c r="J527" s="33"/>
    </row>
    <row r="528" spans="1:10" ht="140.25" x14ac:dyDescent="0.2">
      <c r="A528" s="2" t="s">
        <v>1387</v>
      </c>
      <c r="B528" s="8" t="s">
        <v>788</v>
      </c>
      <c r="C528" s="5">
        <v>3369.4</v>
      </c>
      <c r="D528" s="13">
        <v>3369.4</v>
      </c>
      <c r="E528" s="5">
        <v>1640.39029</v>
      </c>
      <c r="F528" s="5">
        <f t="shared" si="26"/>
        <v>48.68493767436339</v>
      </c>
      <c r="G528" s="5">
        <f t="shared" si="24"/>
        <v>48.68493767436339</v>
      </c>
      <c r="H528" s="5">
        <v>1878.96443</v>
      </c>
      <c r="I528" s="5">
        <f t="shared" si="25"/>
        <v>87.302892157463575</v>
      </c>
      <c r="J528" s="33"/>
    </row>
    <row r="529" spans="1:10" ht="153" x14ac:dyDescent="0.2">
      <c r="A529" s="2" t="s">
        <v>104</v>
      </c>
      <c r="B529" s="8" t="s">
        <v>229</v>
      </c>
      <c r="C529" s="5">
        <v>3369.4</v>
      </c>
      <c r="D529" s="13">
        <v>3369.4</v>
      </c>
      <c r="E529" s="5">
        <v>1640.39029</v>
      </c>
      <c r="F529" s="5">
        <f t="shared" si="26"/>
        <v>48.68493767436339</v>
      </c>
      <c r="G529" s="5">
        <f t="shared" si="24"/>
        <v>48.68493767436339</v>
      </c>
      <c r="H529" s="5">
        <v>1878.96443</v>
      </c>
      <c r="I529" s="5">
        <f t="shared" si="25"/>
        <v>87.302892157463575</v>
      </c>
      <c r="J529" s="33"/>
    </row>
    <row r="530" spans="1:10" ht="51" x14ac:dyDescent="0.2">
      <c r="A530" s="2" t="s">
        <v>1433</v>
      </c>
      <c r="B530" s="8" t="s">
        <v>1287</v>
      </c>
      <c r="C530" s="5">
        <v>580</v>
      </c>
      <c r="D530" s="13">
        <v>580</v>
      </c>
      <c r="E530" s="5">
        <v>580</v>
      </c>
      <c r="F530" s="5">
        <f t="shared" si="26"/>
        <v>100</v>
      </c>
      <c r="G530" s="5">
        <f t="shared" si="24"/>
        <v>100</v>
      </c>
      <c r="H530" s="5">
        <v>165.5</v>
      </c>
      <c r="I530" s="35" t="s">
        <v>1499</v>
      </c>
      <c r="J530" s="33"/>
    </row>
    <row r="531" spans="1:10" ht="38.25" x14ac:dyDescent="0.2">
      <c r="A531" s="2" t="s">
        <v>271</v>
      </c>
      <c r="B531" s="8" t="s">
        <v>379</v>
      </c>
      <c r="C531" s="5">
        <v>0</v>
      </c>
      <c r="D531" s="13">
        <v>0</v>
      </c>
      <c r="E531" s="5">
        <v>0</v>
      </c>
      <c r="F531" s="5"/>
      <c r="G531" s="5"/>
      <c r="H531" s="5">
        <v>10238.5</v>
      </c>
      <c r="I531" s="5">
        <f t="shared" si="25"/>
        <v>0</v>
      </c>
      <c r="J531" s="33"/>
    </row>
    <row r="532" spans="1:10" ht="38.25" x14ac:dyDescent="0.2">
      <c r="A532" s="2" t="s">
        <v>792</v>
      </c>
      <c r="B532" s="8" t="s">
        <v>679</v>
      </c>
      <c r="C532" s="5">
        <v>0</v>
      </c>
      <c r="D532" s="13">
        <v>0</v>
      </c>
      <c r="E532" s="5">
        <v>0</v>
      </c>
      <c r="F532" s="5"/>
      <c r="G532" s="5"/>
      <c r="H532" s="5">
        <v>10238.5</v>
      </c>
      <c r="I532" s="5">
        <f t="shared" si="25"/>
        <v>0</v>
      </c>
      <c r="J532" s="33"/>
    </row>
    <row r="533" spans="1:10" ht="51" x14ac:dyDescent="0.2">
      <c r="A533" s="2" t="s">
        <v>675</v>
      </c>
      <c r="B533" s="8" t="s">
        <v>239</v>
      </c>
      <c r="C533" s="5">
        <v>0</v>
      </c>
      <c r="D533" s="13">
        <v>0</v>
      </c>
      <c r="E533" s="5">
        <v>0</v>
      </c>
      <c r="F533" s="5"/>
      <c r="G533" s="5"/>
      <c r="H533" s="5">
        <v>288.86214999999999</v>
      </c>
      <c r="I533" s="5">
        <f t="shared" si="25"/>
        <v>0</v>
      </c>
      <c r="J533" s="33"/>
    </row>
    <row r="534" spans="1:10" ht="51" x14ac:dyDescent="0.2">
      <c r="A534" s="2" t="s">
        <v>1292</v>
      </c>
      <c r="B534" s="8" t="s">
        <v>149</v>
      </c>
      <c r="C534" s="5">
        <v>0</v>
      </c>
      <c r="D534" s="13">
        <v>0</v>
      </c>
      <c r="E534" s="5">
        <v>0</v>
      </c>
      <c r="F534" s="5"/>
      <c r="G534" s="5"/>
      <c r="H534" s="5">
        <v>37348.45349</v>
      </c>
      <c r="I534" s="5">
        <f t="shared" si="25"/>
        <v>0</v>
      </c>
      <c r="J534" s="33"/>
    </row>
    <row r="535" spans="1:10" ht="51" x14ac:dyDescent="0.2">
      <c r="A535" s="2" t="s">
        <v>408</v>
      </c>
      <c r="B535" s="8" t="s">
        <v>931</v>
      </c>
      <c r="C535" s="5">
        <v>0</v>
      </c>
      <c r="D535" s="13">
        <v>0</v>
      </c>
      <c r="E535" s="5">
        <v>0</v>
      </c>
      <c r="F535" s="5"/>
      <c r="G535" s="5"/>
      <c r="H535" s="5">
        <v>17028.890319999999</v>
      </c>
      <c r="I535" s="5">
        <f t="shared" si="25"/>
        <v>0</v>
      </c>
      <c r="J535" s="33"/>
    </row>
    <row r="536" spans="1:10" ht="89.25" x14ac:dyDescent="0.2">
      <c r="A536" s="2" t="s">
        <v>1178</v>
      </c>
      <c r="B536" s="8" t="s">
        <v>726</v>
      </c>
      <c r="C536" s="5">
        <v>587462.40000000002</v>
      </c>
      <c r="D536" s="13">
        <f>D537</f>
        <v>937947.8</v>
      </c>
      <c r="E536" s="5">
        <v>510742.34837000002</v>
      </c>
      <c r="F536" s="5">
        <f t="shared" si="26"/>
        <v>86.940431995307279</v>
      </c>
      <c r="G536" s="5">
        <f t="shared" si="24"/>
        <v>54.45317408602056</v>
      </c>
      <c r="H536" s="5">
        <v>368238.48465</v>
      </c>
      <c r="I536" s="5">
        <f t="shared" si="25"/>
        <v>138.69879701885202</v>
      </c>
      <c r="J536" s="33"/>
    </row>
    <row r="537" spans="1:10" ht="89.25" x14ac:dyDescent="0.2">
      <c r="A537" s="2" t="s">
        <v>1265</v>
      </c>
      <c r="B537" s="8" t="s">
        <v>170</v>
      </c>
      <c r="C537" s="5">
        <v>587462.40000000002</v>
      </c>
      <c r="D537" s="13">
        <f>587462.4+350485.4</f>
        <v>937947.8</v>
      </c>
      <c r="E537" s="5">
        <v>510742.34837000002</v>
      </c>
      <c r="F537" s="5">
        <f t="shared" si="26"/>
        <v>86.940431995307279</v>
      </c>
      <c r="G537" s="5">
        <f t="shared" si="24"/>
        <v>54.45317408602056</v>
      </c>
      <c r="H537" s="5">
        <v>368238.48465</v>
      </c>
      <c r="I537" s="5">
        <f t="shared" si="25"/>
        <v>138.69879701885202</v>
      </c>
      <c r="J537" s="33"/>
    </row>
    <row r="538" spans="1:10" ht="114.75" x14ac:dyDescent="0.2">
      <c r="A538" s="2" t="s">
        <v>816</v>
      </c>
      <c r="B538" s="8" t="s">
        <v>892</v>
      </c>
      <c r="C538" s="5">
        <v>71011.100000000006</v>
      </c>
      <c r="D538" s="13">
        <f>D539</f>
        <v>98926</v>
      </c>
      <c r="E538" s="5">
        <v>61946.806320000003</v>
      </c>
      <c r="F538" s="5">
        <f t="shared" si="26"/>
        <v>87.235384777872753</v>
      </c>
      <c r="G538" s="5">
        <f t="shared" si="24"/>
        <v>62.619338010229875</v>
      </c>
      <c r="H538" s="5">
        <v>46119.989240000003</v>
      </c>
      <c r="I538" s="5">
        <f t="shared" si="25"/>
        <v>134.31661052139484</v>
      </c>
      <c r="J538" s="33"/>
    </row>
    <row r="539" spans="1:10" ht="114.75" x14ac:dyDescent="0.2">
      <c r="A539" s="2" t="s">
        <v>936</v>
      </c>
      <c r="B539" s="8" t="s">
        <v>337</v>
      </c>
      <c r="C539" s="5">
        <v>71011.100000000006</v>
      </c>
      <c r="D539" s="13">
        <f>71011.1+27914.9</f>
        <v>98926</v>
      </c>
      <c r="E539" s="5">
        <v>61946.806320000003</v>
      </c>
      <c r="F539" s="5">
        <f t="shared" si="26"/>
        <v>87.235384777872753</v>
      </c>
      <c r="G539" s="5">
        <f t="shared" si="24"/>
        <v>62.619338010229875</v>
      </c>
      <c r="H539" s="5">
        <v>46119.989240000003</v>
      </c>
      <c r="I539" s="5">
        <f t="shared" si="25"/>
        <v>134.31661052139484</v>
      </c>
      <c r="J539" s="33"/>
    </row>
    <row r="540" spans="1:10" ht="63.75" x14ac:dyDescent="0.2">
      <c r="A540" s="2" t="s">
        <v>81</v>
      </c>
      <c r="B540" s="8" t="s">
        <v>389</v>
      </c>
      <c r="C540" s="5">
        <v>0</v>
      </c>
      <c r="D540" s="13">
        <v>0</v>
      </c>
      <c r="E540" s="5">
        <v>0</v>
      </c>
      <c r="F540" s="5"/>
      <c r="G540" s="5"/>
      <c r="H540" s="5">
        <v>13352.6</v>
      </c>
      <c r="I540" s="5">
        <f t="shared" si="25"/>
        <v>0</v>
      </c>
      <c r="J540" s="33"/>
    </row>
    <row r="541" spans="1:10" ht="25.5" x14ac:dyDescent="0.2">
      <c r="A541" s="2" t="s">
        <v>868</v>
      </c>
      <c r="B541" s="8" t="s">
        <v>1435</v>
      </c>
      <c r="C541" s="5">
        <v>0</v>
      </c>
      <c r="D541" s="13">
        <v>0</v>
      </c>
      <c r="E541" s="5">
        <v>0</v>
      </c>
      <c r="F541" s="5"/>
      <c r="G541" s="5"/>
      <c r="H541" s="5">
        <v>1237948.3999999999</v>
      </c>
      <c r="I541" s="5">
        <f t="shared" si="25"/>
        <v>0</v>
      </c>
      <c r="J541" s="33"/>
    </row>
    <row r="542" spans="1:10" ht="38.25" x14ac:dyDescent="0.2">
      <c r="A542" s="2" t="s">
        <v>111</v>
      </c>
      <c r="B542" s="8" t="s">
        <v>866</v>
      </c>
      <c r="C542" s="5">
        <v>0</v>
      </c>
      <c r="D542" s="13">
        <v>0</v>
      </c>
      <c r="E542" s="5">
        <v>0</v>
      </c>
      <c r="F542" s="5"/>
      <c r="G542" s="5"/>
      <c r="H542" s="5">
        <v>1237948.3999999999</v>
      </c>
      <c r="I542" s="5">
        <f t="shared" si="25"/>
        <v>0</v>
      </c>
      <c r="J542" s="33"/>
    </row>
    <row r="543" spans="1:10" ht="63.75" x14ac:dyDescent="0.2">
      <c r="A543" s="2" t="s">
        <v>1400</v>
      </c>
      <c r="B543" s="8" t="s">
        <v>1167</v>
      </c>
      <c r="C543" s="5">
        <v>0</v>
      </c>
      <c r="D543" s="13">
        <v>0</v>
      </c>
      <c r="E543" s="5">
        <v>0</v>
      </c>
      <c r="F543" s="5"/>
      <c r="G543" s="5"/>
      <c r="H543" s="5">
        <v>58368.5</v>
      </c>
      <c r="I543" s="5">
        <f t="shared" si="25"/>
        <v>0</v>
      </c>
      <c r="J543" s="33"/>
    </row>
    <row r="544" spans="1:10" ht="63.75" x14ac:dyDescent="0.2">
      <c r="A544" s="2" t="s">
        <v>234</v>
      </c>
      <c r="B544" s="8" t="s">
        <v>1461</v>
      </c>
      <c r="C544" s="5">
        <v>0</v>
      </c>
      <c r="D544" s="13">
        <v>0</v>
      </c>
      <c r="E544" s="5">
        <v>0</v>
      </c>
      <c r="F544" s="5"/>
      <c r="G544" s="5"/>
      <c r="H544" s="5">
        <v>58368.5</v>
      </c>
      <c r="I544" s="5">
        <f t="shared" si="25"/>
        <v>0</v>
      </c>
      <c r="J544" s="33"/>
    </row>
    <row r="545" spans="1:10" ht="153" x14ac:dyDescent="0.2">
      <c r="A545" s="2" t="s">
        <v>597</v>
      </c>
      <c r="B545" s="8" t="s">
        <v>276</v>
      </c>
      <c r="C545" s="5">
        <v>0</v>
      </c>
      <c r="D545" s="13">
        <v>0</v>
      </c>
      <c r="E545" s="5">
        <v>0</v>
      </c>
      <c r="F545" s="5"/>
      <c r="G545" s="5"/>
      <c r="H545" s="5">
        <v>577.8836</v>
      </c>
      <c r="I545" s="5">
        <f t="shared" si="25"/>
        <v>0</v>
      </c>
      <c r="J545" s="33"/>
    </row>
    <row r="546" spans="1:10" ht="51" x14ac:dyDescent="0.2">
      <c r="A546" s="2" t="s">
        <v>869</v>
      </c>
      <c r="B546" s="8" t="s">
        <v>815</v>
      </c>
      <c r="C546" s="5">
        <v>0</v>
      </c>
      <c r="D546" s="13">
        <v>0</v>
      </c>
      <c r="E546" s="5">
        <v>0</v>
      </c>
      <c r="F546" s="5"/>
      <c r="G546" s="5"/>
      <c r="H546" s="5">
        <v>450800</v>
      </c>
      <c r="I546" s="5">
        <f t="shared" si="25"/>
        <v>0</v>
      </c>
      <c r="J546" s="33"/>
    </row>
    <row r="547" spans="1:10" ht="63.75" x14ac:dyDescent="0.2">
      <c r="A547" s="2" t="s">
        <v>1444</v>
      </c>
      <c r="B547" s="8" t="s">
        <v>252</v>
      </c>
      <c r="C547" s="5">
        <v>0</v>
      </c>
      <c r="D547" s="13">
        <v>0</v>
      </c>
      <c r="E547" s="5">
        <v>0</v>
      </c>
      <c r="F547" s="5"/>
      <c r="G547" s="5"/>
      <c r="H547" s="5">
        <v>450800</v>
      </c>
      <c r="I547" s="5">
        <f t="shared" si="25"/>
        <v>0</v>
      </c>
      <c r="J547" s="33"/>
    </row>
    <row r="548" spans="1:10" ht="38.25" x14ac:dyDescent="0.2">
      <c r="A548" s="2" t="s">
        <v>1320</v>
      </c>
      <c r="B548" s="8" t="s">
        <v>280</v>
      </c>
      <c r="C548" s="5">
        <v>0</v>
      </c>
      <c r="D548" s="13">
        <v>0</v>
      </c>
      <c r="E548" s="5">
        <v>0</v>
      </c>
      <c r="F548" s="5"/>
      <c r="G548" s="5"/>
      <c r="H548" s="5">
        <v>154814.18397000001</v>
      </c>
      <c r="I548" s="5">
        <f t="shared" si="25"/>
        <v>0</v>
      </c>
      <c r="J548" s="33"/>
    </row>
    <row r="549" spans="1:10" ht="51" x14ac:dyDescent="0.2">
      <c r="A549" s="2" t="s">
        <v>1390</v>
      </c>
      <c r="B549" s="8" t="s">
        <v>595</v>
      </c>
      <c r="C549" s="5">
        <v>0</v>
      </c>
      <c r="D549" s="13">
        <v>0</v>
      </c>
      <c r="E549" s="5">
        <v>0</v>
      </c>
      <c r="F549" s="5"/>
      <c r="G549" s="5"/>
      <c r="H549" s="5">
        <v>154814.18397000001</v>
      </c>
      <c r="I549" s="5">
        <f t="shared" si="25"/>
        <v>0</v>
      </c>
      <c r="J549" s="33"/>
    </row>
    <row r="550" spans="1:10" ht="25.5" x14ac:dyDescent="0.2">
      <c r="A550" s="2" t="s">
        <v>455</v>
      </c>
      <c r="B550" s="8" t="s">
        <v>911</v>
      </c>
      <c r="C550" s="5">
        <v>0</v>
      </c>
      <c r="D550" s="13">
        <v>0</v>
      </c>
      <c r="E550" s="5">
        <v>0</v>
      </c>
      <c r="F550" s="5"/>
      <c r="G550" s="5"/>
      <c r="H550" s="5">
        <v>2000</v>
      </c>
      <c r="I550" s="5">
        <f t="shared" si="25"/>
        <v>0</v>
      </c>
      <c r="J550" s="33"/>
    </row>
    <row r="551" spans="1:10" ht="25.5" x14ac:dyDescent="0.2">
      <c r="A551" s="2" t="s">
        <v>130</v>
      </c>
      <c r="B551" s="8" t="s">
        <v>353</v>
      </c>
      <c r="C551" s="5">
        <v>0</v>
      </c>
      <c r="D551" s="13">
        <v>0</v>
      </c>
      <c r="E551" s="5">
        <v>0</v>
      </c>
      <c r="F551" s="5"/>
      <c r="G551" s="5"/>
      <c r="H551" s="5">
        <v>2000</v>
      </c>
      <c r="I551" s="5">
        <f t="shared" si="25"/>
        <v>0</v>
      </c>
      <c r="J551" s="33"/>
    </row>
    <row r="552" spans="1:10" ht="25.5" x14ac:dyDescent="0.2">
      <c r="A552" s="2" t="s">
        <v>606</v>
      </c>
      <c r="B552" s="8" t="s">
        <v>179</v>
      </c>
      <c r="C552" s="5">
        <v>0</v>
      </c>
      <c r="D552" s="13">
        <v>0</v>
      </c>
      <c r="E552" s="5">
        <v>0</v>
      </c>
      <c r="F552" s="5"/>
      <c r="G552" s="5"/>
      <c r="H552" s="5">
        <v>1670.3947000000001</v>
      </c>
      <c r="I552" s="5">
        <f t="shared" si="25"/>
        <v>0</v>
      </c>
      <c r="J552" s="33"/>
    </row>
    <row r="553" spans="1:10" ht="38.25" x14ac:dyDescent="0.2">
      <c r="A553" s="2" t="s">
        <v>204</v>
      </c>
      <c r="B553" s="8" t="s">
        <v>1074</v>
      </c>
      <c r="C553" s="5">
        <v>0</v>
      </c>
      <c r="D553" s="13">
        <v>0</v>
      </c>
      <c r="E553" s="5">
        <v>0</v>
      </c>
      <c r="F553" s="5"/>
      <c r="G553" s="5"/>
      <c r="H553" s="5">
        <v>1670.3947000000001</v>
      </c>
      <c r="I553" s="5">
        <f t="shared" si="25"/>
        <v>0</v>
      </c>
      <c r="J553" s="33"/>
    </row>
    <row r="554" spans="1:10" ht="51" x14ac:dyDescent="0.2">
      <c r="A554" s="2" t="s">
        <v>395</v>
      </c>
      <c r="B554" s="8" t="s">
        <v>295</v>
      </c>
      <c r="C554" s="5">
        <v>305.5</v>
      </c>
      <c r="D554" s="13">
        <v>305.5</v>
      </c>
      <c r="E554" s="5">
        <v>303.03019999999998</v>
      </c>
      <c r="F554" s="5">
        <f t="shared" si="26"/>
        <v>99.191554828150558</v>
      </c>
      <c r="G554" s="5">
        <f t="shared" ref="G554:G615" si="27">E554/D554*100</f>
        <v>99.191554828150558</v>
      </c>
      <c r="H554" s="5">
        <v>319.65379999999999</v>
      </c>
      <c r="I554" s="5">
        <f t="shared" ref="I554:I613" si="28">E554/H554*100</f>
        <v>94.799498707664355</v>
      </c>
      <c r="J554" s="33"/>
    </row>
    <row r="555" spans="1:10" ht="63.75" x14ac:dyDescent="0.2">
      <c r="A555" s="2" t="s">
        <v>1452</v>
      </c>
      <c r="B555" s="8" t="s">
        <v>611</v>
      </c>
      <c r="C555" s="5">
        <v>305.5</v>
      </c>
      <c r="D555" s="13">
        <v>305.5</v>
      </c>
      <c r="E555" s="5">
        <v>303.03019999999998</v>
      </c>
      <c r="F555" s="5">
        <f t="shared" si="26"/>
        <v>99.191554828150558</v>
      </c>
      <c r="G555" s="5">
        <f t="shared" si="27"/>
        <v>99.191554828150558</v>
      </c>
      <c r="H555" s="5">
        <v>319.65379999999999</v>
      </c>
      <c r="I555" s="5">
        <f t="shared" si="28"/>
        <v>94.799498707664355</v>
      </c>
      <c r="J555" s="33"/>
    </row>
    <row r="556" spans="1:10" ht="51" x14ac:dyDescent="0.2">
      <c r="A556" s="2" t="s">
        <v>1430</v>
      </c>
      <c r="B556" s="8" t="s">
        <v>132</v>
      </c>
      <c r="C556" s="5">
        <v>0</v>
      </c>
      <c r="D556" s="13">
        <v>0</v>
      </c>
      <c r="E556" s="5">
        <v>0</v>
      </c>
      <c r="F556" s="5"/>
      <c r="G556" s="5"/>
      <c r="H556" s="5">
        <v>1120696.1901100001</v>
      </c>
      <c r="I556" s="5">
        <f t="shared" si="28"/>
        <v>0</v>
      </c>
      <c r="J556" s="33"/>
    </row>
    <row r="557" spans="1:10" ht="51" x14ac:dyDescent="0.2">
      <c r="A557" s="2" t="s">
        <v>456</v>
      </c>
      <c r="B557" s="8" t="s">
        <v>445</v>
      </c>
      <c r="C557" s="5">
        <v>0</v>
      </c>
      <c r="D557" s="13">
        <v>0</v>
      </c>
      <c r="E557" s="5">
        <v>0</v>
      </c>
      <c r="F557" s="5"/>
      <c r="G557" s="5"/>
      <c r="H557" s="5">
        <v>1120696.1901100001</v>
      </c>
      <c r="I557" s="5">
        <f t="shared" si="28"/>
        <v>0</v>
      </c>
      <c r="J557" s="33"/>
    </row>
    <row r="558" spans="1:10" ht="25.5" x14ac:dyDescent="0.2">
      <c r="A558" s="2" t="s">
        <v>28</v>
      </c>
      <c r="B558" s="8" t="s">
        <v>537</v>
      </c>
      <c r="C558" s="5">
        <v>10271.299999999999</v>
      </c>
      <c r="D558" s="13">
        <f>D559</f>
        <v>108043.29999999999</v>
      </c>
      <c r="E558" s="5">
        <v>108043.3</v>
      </c>
      <c r="F558" s="34" t="s">
        <v>1499</v>
      </c>
      <c r="G558" s="34">
        <f t="shared" si="27"/>
        <v>100.00000000000003</v>
      </c>
      <c r="H558" s="5">
        <v>89052.450070000006</v>
      </c>
      <c r="I558" s="5">
        <f t="shared" si="28"/>
        <v>121.32546596424037</v>
      </c>
      <c r="J558" s="33"/>
    </row>
    <row r="559" spans="1:10" ht="38.25" x14ac:dyDescent="0.2">
      <c r="A559" s="2" t="s">
        <v>249</v>
      </c>
      <c r="B559" s="8" t="s">
        <v>1420</v>
      </c>
      <c r="C559" s="5">
        <v>10271.299999999999</v>
      </c>
      <c r="D559" s="13">
        <f>10271.3+69890.4+27881.6</f>
        <v>108043.29999999999</v>
      </c>
      <c r="E559" s="5">
        <v>108043.3</v>
      </c>
      <c r="F559" s="34" t="s">
        <v>1499</v>
      </c>
      <c r="G559" s="34">
        <f t="shared" si="27"/>
        <v>100.00000000000003</v>
      </c>
      <c r="H559" s="5">
        <v>89052.450070000006</v>
      </c>
      <c r="I559" s="5">
        <f t="shared" si="28"/>
        <v>121.32546596424037</v>
      </c>
      <c r="J559" s="33"/>
    </row>
    <row r="560" spans="1:10" x14ac:dyDescent="0.2">
      <c r="A560" s="2" t="s">
        <v>1034</v>
      </c>
      <c r="B560" s="8" t="s">
        <v>586</v>
      </c>
      <c r="C560" s="5">
        <v>14640</v>
      </c>
      <c r="D560" s="13">
        <v>14640</v>
      </c>
      <c r="E560" s="5">
        <v>0</v>
      </c>
      <c r="F560" s="5">
        <f t="shared" si="26"/>
        <v>0</v>
      </c>
      <c r="G560" s="5">
        <f t="shared" si="27"/>
        <v>0</v>
      </c>
      <c r="H560" s="5">
        <v>0</v>
      </c>
      <c r="I560" s="5"/>
      <c r="J560" s="33"/>
    </row>
    <row r="561" spans="1:10" ht="25.5" x14ac:dyDescent="0.2">
      <c r="A561" s="2" t="s">
        <v>1056</v>
      </c>
      <c r="B561" s="8" t="s">
        <v>853</v>
      </c>
      <c r="C561" s="5">
        <v>14640</v>
      </c>
      <c r="D561" s="13">
        <v>14640</v>
      </c>
      <c r="E561" s="5">
        <v>0</v>
      </c>
      <c r="F561" s="5">
        <f t="shared" si="26"/>
        <v>0</v>
      </c>
      <c r="G561" s="5">
        <f t="shared" si="27"/>
        <v>0</v>
      </c>
      <c r="H561" s="5">
        <v>0</v>
      </c>
      <c r="I561" s="5"/>
      <c r="J561" s="33"/>
    </row>
    <row r="562" spans="1:10" ht="25.5" x14ac:dyDescent="0.2">
      <c r="A562" s="2" t="s">
        <v>1333</v>
      </c>
      <c r="B562" s="8" t="s">
        <v>551</v>
      </c>
      <c r="C562" s="5">
        <v>2226845</v>
      </c>
      <c r="D562" s="13">
        <f>D563</f>
        <v>2239201.6</v>
      </c>
      <c r="E562" s="5">
        <v>471202.51006</v>
      </c>
      <c r="F562" s="5">
        <f t="shared" si="26"/>
        <v>21.160094665771528</v>
      </c>
      <c r="G562" s="5">
        <f t="shared" si="27"/>
        <v>21.04332678486832</v>
      </c>
      <c r="H562" s="5">
        <v>323869.62080999999</v>
      </c>
      <c r="I562" s="5">
        <f t="shared" si="28"/>
        <v>145.49141993667683</v>
      </c>
      <c r="J562" s="33"/>
    </row>
    <row r="563" spans="1:10" ht="25.5" x14ac:dyDescent="0.2">
      <c r="A563" s="2" t="s">
        <v>1442</v>
      </c>
      <c r="B563" s="8" t="s">
        <v>610</v>
      </c>
      <c r="C563" s="5">
        <v>2226845</v>
      </c>
      <c r="D563" s="13">
        <f>D564+D565+D566</f>
        <v>2239201.6</v>
      </c>
      <c r="E563" s="5">
        <v>471202.51006</v>
      </c>
      <c r="F563" s="5">
        <f t="shared" si="26"/>
        <v>21.160094665771528</v>
      </c>
      <c r="G563" s="5">
        <f t="shared" si="27"/>
        <v>21.04332678486832</v>
      </c>
      <c r="H563" s="5">
        <v>323869.62080999999</v>
      </c>
      <c r="I563" s="5">
        <f t="shared" si="28"/>
        <v>145.49141993667683</v>
      </c>
      <c r="J563" s="33"/>
    </row>
    <row r="564" spans="1:10" ht="76.5" x14ac:dyDescent="0.2">
      <c r="A564" s="2" t="s">
        <v>1353</v>
      </c>
      <c r="B564" s="8" t="s">
        <v>998</v>
      </c>
      <c r="C564" s="5">
        <v>1592728.3</v>
      </c>
      <c r="D564" s="13">
        <f>1592728.3+9399.3</f>
        <v>1602127.6</v>
      </c>
      <c r="E564" s="5">
        <v>212328.51006</v>
      </c>
      <c r="F564" s="5">
        <f t="shared" si="26"/>
        <v>13.331119316458432</v>
      </c>
      <c r="G564" s="5">
        <f t="shared" si="27"/>
        <v>13.252908823242294</v>
      </c>
      <c r="H564" s="5">
        <v>0</v>
      </c>
      <c r="I564" s="5"/>
      <c r="J564" s="33"/>
    </row>
    <row r="565" spans="1:10" ht="51" x14ac:dyDescent="0.2">
      <c r="A565" s="2" t="s">
        <v>308</v>
      </c>
      <c r="B565" s="8" t="s">
        <v>558</v>
      </c>
      <c r="C565" s="5">
        <v>606400</v>
      </c>
      <c r="D565" s="13">
        <v>606400</v>
      </c>
      <c r="E565" s="5">
        <v>228200</v>
      </c>
      <c r="F565" s="5">
        <f t="shared" si="26"/>
        <v>37.631926121372032</v>
      </c>
      <c r="G565" s="5">
        <f t="shared" si="27"/>
        <v>37.631926121372032</v>
      </c>
      <c r="H565" s="5">
        <v>0</v>
      </c>
      <c r="I565" s="5"/>
      <c r="J565" s="33"/>
    </row>
    <row r="566" spans="1:10" ht="38.25" x14ac:dyDescent="0.2">
      <c r="A566" s="2" t="s">
        <v>96</v>
      </c>
      <c r="B566" s="8" t="s">
        <v>103</v>
      </c>
      <c r="C566" s="5">
        <v>27716.7</v>
      </c>
      <c r="D566" s="13">
        <f>27716.7+2928.3+29</f>
        <v>30674</v>
      </c>
      <c r="E566" s="5">
        <v>30674</v>
      </c>
      <c r="F566" s="5">
        <f t="shared" si="26"/>
        <v>110.66974062568775</v>
      </c>
      <c r="G566" s="5">
        <f t="shared" si="27"/>
        <v>100</v>
      </c>
      <c r="H566" s="5">
        <v>323869.62080999999</v>
      </c>
      <c r="I566" s="5">
        <f t="shared" si="28"/>
        <v>9.4710951657905209</v>
      </c>
      <c r="J566" s="33"/>
    </row>
    <row r="567" spans="1:10" ht="25.5" x14ac:dyDescent="0.2">
      <c r="A567" s="2" t="s">
        <v>490</v>
      </c>
      <c r="B567" s="8" t="s">
        <v>1446</v>
      </c>
      <c r="C567" s="5">
        <v>-1290.4000000000001</v>
      </c>
      <c r="D567" s="13">
        <f>D568</f>
        <v>-1364.9</v>
      </c>
      <c r="E567" s="5">
        <v>-1364.9519399999999</v>
      </c>
      <c r="F567" s="5">
        <f t="shared" si="26"/>
        <v>105.77742870427772</v>
      </c>
      <c r="G567" s="5">
        <f t="shared" si="27"/>
        <v>100.00380540698953</v>
      </c>
      <c r="H567" s="5">
        <v>5661.2121299999999</v>
      </c>
      <c r="I567" s="5">
        <f t="shared" si="28"/>
        <v>-24.110595198629309</v>
      </c>
      <c r="J567" s="33"/>
    </row>
    <row r="568" spans="1:10" ht="25.5" x14ac:dyDescent="0.2">
      <c r="A568" s="2" t="s">
        <v>182</v>
      </c>
      <c r="B568" s="8" t="s">
        <v>23</v>
      </c>
      <c r="C568" s="5">
        <v>-1290.4000000000001</v>
      </c>
      <c r="D568" s="13">
        <f>D569</f>
        <v>-1364.9</v>
      </c>
      <c r="E568" s="5">
        <v>-1364.9519399999999</v>
      </c>
      <c r="F568" s="5">
        <f t="shared" si="26"/>
        <v>105.77742870427772</v>
      </c>
      <c r="G568" s="5">
        <f t="shared" si="27"/>
        <v>100.00380540698953</v>
      </c>
      <c r="H568" s="5">
        <v>5661.2121299999999</v>
      </c>
      <c r="I568" s="5">
        <f t="shared" si="28"/>
        <v>-24.110595198629309</v>
      </c>
      <c r="J568" s="33"/>
    </row>
    <row r="569" spans="1:10" ht="25.5" x14ac:dyDescent="0.2">
      <c r="A569" s="2" t="s">
        <v>392</v>
      </c>
      <c r="B569" s="8" t="s">
        <v>1101</v>
      </c>
      <c r="C569" s="5">
        <v>-1290.4000000000001</v>
      </c>
      <c r="D569" s="13">
        <f>-1290.4-74.5</f>
        <v>-1364.9</v>
      </c>
      <c r="E569" s="5">
        <v>-1364.9519399999999</v>
      </c>
      <c r="F569" s="5">
        <f t="shared" si="26"/>
        <v>105.77742870427772</v>
      </c>
      <c r="G569" s="5">
        <f t="shared" si="27"/>
        <v>100.00380540698953</v>
      </c>
      <c r="H569" s="5">
        <v>5661.2121299999999</v>
      </c>
      <c r="I569" s="5">
        <f t="shared" si="28"/>
        <v>-24.110595198629309</v>
      </c>
      <c r="J569" s="33"/>
    </row>
    <row r="570" spans="1:10" x14ac:dyDescent="0.2">
      <c r="A570" s="2" t="s">
        <v>630</v>
      </c>
      <c r="B570" s="8" t="s">
        <v>1276</v>
      </c>
      <c r="C570" s="5">
        <v>345990.3</v>
      </c>
      <c r="D570" s="13">
        <f>D571</f>
        <v>346190.3</v>
      </c>
      <c r="E570" s="5">
        <v>208744.3</v>
      </c>
      <c r="F570" s="5">
        <f t="shared" si="26"/>
        <v>60.332413943396681</v>
      </c>
      <c r="G570" s="5">
        <f t="shared" si="27"/>
        <v>60.297558885965316</v>
      </c>
      <c r="H570" s="5">
        <v>200</v>
      </c>
      <c r="I570" s="35" t="s">
        <v>1499</v>
      </c>
      <c r="J570" s="33"/>
    </row>
    <row r="571" spans="1:10" ht="25.5" x14ac:dyDescent="0.2">
      <c r="A571" s="2" t="s">
        <v>592</v>
      </c>
      <c r="B571" s="8" t="s">
        <v>1337</v>
      </c>
      <c r="C571" s="5">
        <v>345990.3</v>
      </c>
      <c r="D571" s="13">
        <f>D572+D573</f>
        <v>346190.3</v>
      </c>
      <c r="E571" s="5">
        <v>208744.3</v>
      </c>
      <c r="F571" s="5">
        <f t="shared" si="26"/>
        <v>60.332413943396681</v>
      </c>
      <c r="G571" s="5">
        <f t="shared" si="27"/>
        <v>60.297558885965316</v>
      </c>
      <c r="H571" s="5">
        <v>200</v>
      </c>
      <c r="I571" s="35" t="s">
        <v>1499</v>
      </c>
      <c r="J571" s="33"/>
    </row>
    <row r="572" spans="1:10" ht="51" x14ac:dyDescent="0.2">
      <c r="A572" s="2" t="s">
        <v>22</v>
      </c>
      <c r="B572" s="8" t="s">
        <v>45</v>
      </c>
      <c r="C572" s="5">
        <v>285036.59999999998</v>
      </c>
      <c r="D572" s="13">
        <v>285036.59999999998</v>
      </c>
      <c r="E572" s="5">
        <v>147590.6</v>
      </c>
      <c r="F572" s="5">
        <f t="shared" si="26"/>
        <v>51.779525857381124</v>
      </c>
      <c r="G572" s="5">
        <f t="shared" si="27"/>
        <v>51.779525857381124</v>
      </c>
      <c r="H572" s="5">
        <v>0</v>
      </c>
      <c r="I572" s="5"/>
      <c r="J572" s="33"/>
    </row>
    <row r="573" spans="1:10" ht="25.5" x14ac:dyDescent="0.2">
      <c r="A573" s="2" t="s">
        <v>592</v>
      </c>
      <c r="B573" s="8" t="s">
        <v>1294</v>
      </c>
      <c r="C573" s="5">
        <v>60953.7</v>
      </c>
      <c r="D573" s="13">
        <f>60953.7+200</f>
        <v>61153.7</v>
      </c>
      <c r="E573" s="5">
        <v>61153.7</v>
      </c>
      <c r="F573" s="5">
        <f t="shared" si="26"/>
        <v>100.32811789932359</v>
      </c>
      <c r="G573" s="5">
        <f t="shared" si="27"/>
        <v>100</v>
      </c>
      <c r="H573" s="5">
        <v>200</v>
      </c>
      <c r="I573" s="35" t="s">
        <v>1499</v>
      </c>
      <c r="J573" s="33"/>
    </row>
    <row r="574" spans="1:10" ht="51" x14ac:dyDescent="0.2">
      <c r="A574" s="2" t="s">
        <v>701</v>
      </c>
      <c r="B574" s="8" t="s">
        <v>451</v>
      </c>
      <c r="C574" s="5">
        <v>71377.8</v>
      </c>
      <c r="D574" s="13">
        <f>71377.8+36618.6</f>
        <v>107996.4</v>
      </c>
      <c r="E574" s="5">
        <v>107996.36817</v>
      </c>
      <c r="F574" s="5">
        <f t="shared" si="26"/>
        <v>151.30246122744046</v>
      </c>
      <c r="G574" s="5">
        <f t="shared" si="27"/>
        <v>99.999970526795352</v>
      </c>
      <c r="H574" s="5">
        <v>98180.96514</v>
      </c>
      <c r="I574" s="5">
        <f t="shared" si="28"/>
        <v>109.99725661283107</v>
      </c>
      <c r="J574" s="33"/>
    </row>
    <row r="575" spans="1:10" ht="63.75" x14ac:dyDescent="0.2">
      <c r="A575" s="2" t="s">
        <v>1126</v>
      </c>
      <c r="B575" s="8" t="s">
        <v>1177</v>
      </c>
      <c r="C575" s="5">
        <v>71377.8</v>
      </c>
      <c r="D575" s="13">
        <v>71377.8</v>
      </c>
      <c r="E575" s="5">
        <v>107996.36817</v>
      </c>
      <c r="F575" s="5">
        <f t="shared" si="26"/>
        <v>151.30246122744046</v>
      </c>
      <c r="G575" s="5">
        <f t="shared" si="27"/>
        <v>151.30246122744046</v>
      </c>
      <c r="H575" s="5">
        <v>98180.96514</v>
      </c>
      <c r="I575" s="5">
        <f t="shared" si="28"/>
        <v>109.99725661283107</v>
      </c>
      <c r="J575" s="33"/>
    </row>
    <row r="576" spans="1:10" ht="63.75" x14ac:dyDescent="0.2">
      <c r="A576" s="2" t="s">
        <v>331</v>
      </c>
      <c r="B576" s="8" t="s">
        <v>627</v>
      </c>
      <c r="C576" s="5">
        <v>71377.8</v>
      </c>
      <c r="D576" s="13">
        <f>71377.8</f>
        <v>71377.8</v>
      </c>
      <c r="E576" s="5">
        <v>107996.36817</v>
      </c>
      <c r="F576" s="5">
        <f t="shared" si="26"/>
        <v>151.30246122744046</v>
      </c>
      <c r="G576" s="5">
        <f t="shared" si="27"/>
        <v>151.30246122744046</v>
      </c>
      <c r="H576" s="5">
        <v>98180.96514</v>
      </c>
      <c r="I576" s="5">
        <f t="shared" si="28"/>
        <v>109.99725661283107</v>
      </c>
      <c r="J576" s="33"/>
    </row>
    <row r="577" spans="1:10" ht="25.5" x14ac:dyDescent="0.2">
      <c r="A577" s="2" t="s">
        <v>324</v>
      </c>
      <c r="B577" s="8" t="s">
        <v>510</v>
      </c>
      <c r="C577" s="5">
        <v>45844.5</v>
      </c>
      <c r="D577" s="13">
        <v>45844.5</v>
      </c>
      <c r="E577" s="5">
        <v>70437.451730000001</v>
      </c>
      <c r="F577" s="5">
        <f t="shared" si="26"/>
        <v>153.64427953189588</v>
      </c>
      <c r="G577" s="5">
        <f t="shared" si="27"/>
        <v>153.64427953189588</v>
      </c>
      <c r="H577" s="5">
        <v>42419.351159999998</v>
      </c>
      <c r="I577" s="5">
        <f t="shared" si="28"/>
        <v>166.05028083602588</v>
      </c>
      <c r="J577" s="33"/>
    </row>
    <row r="578" spans="1:10" ht="25.5" x14ac:dyDescent="0.2">
      <c r="A578" s="2" t="s">
        <v>637</v>
      </c>
      <c r="B578" s="8" t="s">
        <v>69</v>
      </c>
      <c r="C578" s="5">
        <v>3883.7</v>
      </c>
      <c r="D578" s="13">
        <v>3883.7</v>
      </c>
      <c r="E578" s="5">
        <v>9268.9273599999997</v>
      </c>
      <c r="F578" s="34" t="s">
        <v>1499</v>
      </c>
      <c r="G578" s="34" t="s">
        <v>1499</v>
      </c>
      <c r="H578" s="5">
        <v>24631.99422</v>
      </c>
      <c r="I578" s="5">
        <f t="shared" si="28"/>
        <v>37.629626238195826</v>
      </c>
      <c r="J578" s="33"/>
    </row>
    <row r="579" spans="1:10" ht="25.5" x14ac:dyDescent="0.2">
      <c r="A579" s="2" t="s">
        <v>1051</v>
      </c>
      <c r="B579" s="8" t="s">
        <v>270</v>
      </c>
      <c r="C579" s="5">
        <v>489.5</v>
      </c>
      <c r="D579" s="13">
        <v>489.5</v>
      </c>
      <c r="E579" s="5">
        <v>489.51220999999998</v>
      </c>
      <c r="F579" s="5">
        <f t="shared" si="26"/>
        <v>100.00249438202246</v>
      </c>
      <c r="G579" s="5">
        <f t="shared" si="27"/>
        <v>100.00249438202246</v>
      </c>
      <c r="H579" s="5">
        <v>0</v>
      </c>
      <c r="I579" s="5"/>
      <c r="J579" s="33"/>
    </row>
    <row r="580" spans="1:10" ht="25.5" x14ac:dyDescent="0.2">
      <c r="A580" s="2" t="s">
        <v>570</v>
      </c>
      <c r="B580" s="8" t="s">
        <v>1321</v>
      </c>
      <c r="C580" s="5">
        <v>41471.300000000003</v>
      </c>
      <c r="D580" s="13">
        <v>41471.300000000003</v>
      </c>
      <c r="E580" s="5">
        <v>60679.012159999998</v>
      </c>
      <c r="F580" s="5">
        <f t="shared" si="26"/>
        <v>146.31567411679882</v>
      </c>
      <c r="G580" s="5">
        <f t="shared" si="27"/>
        <v>146.31567411679882</v>
      </c>
      <c r="H580" s="5">
        <v>17787.356940000001</v>
      </c>
      <c r="I580" s="35" t="s">
        <v>1499</v>
      </c>
      <c r="J580" s="33"/>
    </row>
    <row r="581" spans="1:10" ht="63.75" x14ac:dyDescent="0.2">
      <c r="A581" s="2" t="s">
        <v>652</v>
      </c>
      <c r="B581" s="8" t="s">
        <v>25</v>
      </c>
      <c r="C581" s="5">
        <v>0</v>
      </c>
      <c r="D581" s="13">
        <v>0</v>
      </c>
      <c r="E581" s="5">
        <v>0</v>
      </c>
      <c r="F581" s="5"/>
      <c r="G581" s="5"/>
      <c r="H581" s="5">
        <v>0.52869999999999995</v>
      </c>
      <c r="I581" s="5">
        <f t="shared" si="28"/>
        <v>0</v>
      </c>
      <c r="J581" s="33"/>
    </row>
    <row r="582" spans="1:10" ht="51" x14ac:dyDescent="0.2">
      <c r="A582" s="2" t="s">
        <v>1370</v>
      </c>
      <c r="B582" s="8" t="s">
        <v>158</v>
      </c>
      <c r="C582" s="5">
        <v>3225.5</v>
      </c>
      <c r="D582" s="13">
        <v>3225.5</v>
      </c>
      <c r="E582" s="5">
        <v>3225.4472599999999</v>
      </c>
      <c r="F582" s="5">
        <f t="shared" si="26"/>
        <v>99.998364904665934</v>
      </c>
      <c r="G582" s="5">
        <f t="shared" si="27"/>
        <v>99.998364904665934</v>
      </c>
      <c r="H582" s="5">
        <v>0</v>
      </c>
      <c r="I582" s="5"/>
      <c r="J582" s="33"/>
    </row>
    <row r="583" spans="1:10" ht="38.25" x14ac:dyDescent="0.2">
      <c r="A583" s="2" t="s">
        <v>600</v>
      </c>
      <c r="B583" s="8" t="s">
        <v>480</v>
      </c>
      <c r="C583" s="5">
        <v>0</v>
      </c>
      <c r="D583" s="13">
        <v>0</v>
      </c>
      <c r="E583" s="5">
        <v>0</v>
      </c>
      <c r="F583" s="5"/>
      <c r="G583" s="5"/>
      <c r="H583" s="5">
        <v>69.43356</v>
      </c>
      <c r="I583" s="5">
        <f t="shared" si="28"/>
        <v>0</v>
      </c>
      <c r="J583" s="33"/>
    </row>
    <row r="584" spans="1:10" ht="38.25" x14ac:dyDescent="0.2">
      <c r="A584" s="2" t="s">
        <v>1253</v>
      </c>
      <c r="B584" s="8" t="s">
        <v>80</v>
      </c>
      <c r="C584" s="5">
        <v>0</v>
      </c>
      <c r="D584" s="13">
        <v>0</v>
      </c>
      <c r="E584" s="5">
        <v>122.87744000000001</v>
      </c>
      <c r="F584" s="5"/>
      <c r="G584" s="5"/>
      <c r="H584" s="5">
        <v>0</v>
      </c>
      <c r="I584" s="5"/>
      <c r="J584" s="33"/>
    </row>
    <row r="585" spans="1:10" ht="51" x14ac:dyDescent="0.2">
      <c r="A585" s="2" t="s">
        <v>385</v>
      </c>
      <c r="B585" s="8" t="s">
        <v>1166</v>
      </c>
      <c r="C585" s="5">
        <v>0</v>
      </c>
      <c r="D585" s="13">
        <v>0</v>
      </c>
      <c r="E585" s="5">
        <v>189.80064999999999</v>
      </c>
      <c r="F585" s="5"/>
      <c r="G585" s="5"/>
      <c r="H585" s="5">
        <v>0</v>
      </c>
      <c r="I585" s="5"/>
      <c r="J585" s="33"/>
    </row>
    <row r="586" spans="1:10" ht="51" x14ac:dyDescent="0.2">
      <c r="A586" s="2" t="s">
        <v>678</v>
      </c>
      <c r="B586" s="8" t="s">
        <v>56</v>
      </c>
      <c r="C586" s="5">
        <v>110.2</v>
      </c>
      <c r="D586" s="13">
        <v>110.2</v>
      </c>
      <c r="E586" s="5">
        <v>110.17</v>
      </c>
      <c r="F586" s="5">
        <f t="shared" ref="F583:F646" si="29">E586/C586*100</f>
        <v>99.972776769509991</v>
      </c>
      <c r="G586" s="5">
        <f t="shared" si="27"/>
        <v>99.972776769509991</v>
      </c>
      <c r="H586" s="5">
        <v>0</v>
      </c>
      <c r="I586" s="5"/>
      <c r="J586" s="33"/>
    </row>
    <row r="587" spans="1:10" ht="51" x14ac:dyDescent="0.2">
      <c r="A587" s="2" t="s">
        <v>876</v>
      </c>
      <c r="B587" s="8" t="s">
        <v>18</v>
      </c>
      <c r="C587" s="5">
        <v>0</v>
      </c>
      <c r="D587" s="13">
        <v>0</v>
      </c>
      <c r="E587" s="5">
        <v>10.92736</v>
      </c>
      <c r="F587" s="5"/>
      <c r="G587" s="5"/>
      <c r="H587" s="5">
        <v>0</v>
      </c>
      <c r="I587" s="5"/>
      <c r="J587" s="33"/>
    </row>
    <row r="588" spans="1:10" ht="51" x14ac:dyDescent="0.2">
      <c r="A588" s="2" t="s">
        <v>1280</v>
      </c>
      <c r="B588" s="8" t="s">
        <v>913</v>
      </c>
      <c r="C588" s="5">
        <v>34.9</v>
      </c>
      <c r="D588" s="13">
        <v>34.9</v>
      </c>
      <c r="E588" s="5">
        <v>34.928809999999999</v>
      </c>
      <c r="F588" s="5">
        <f t="shared" si="29"/>
        <v>100.08255014326647</v>
      </c>
      <c r="G588" s="5">
        <f t="shared" si="27"/>
        <v>100.08255014326647</v>
      </c>
      <c r="H588" s="5">
        <v>0</v>
      </c>
      <c r="I588" s="5"/>
      <c r="J588" s="33"/>
    </row>
    <row r="589" spans="1:10" ht="51" x14ac:dyDescent="0.2">
      <c r="A589" s="2" t="s">
        <v>1407</v>
      </c>
      <c r="B589" s="8" t="s">
        <v>576</v>
      </c>
      <c r="C589" s="5">
        <v>1338.8</v>
      </c>
      <c r="D589" s="13">
        <v>1338.8</v>
      </c>
      <c r="E589" s="5">
        <v>1338.79477</v>
      </c>
      <c r="F589" s="5">
        <f t="shared" si="29"/>
        <v>99.999609351658208</v>
      </c>
      <c r="G589" s="5">
        <f t="shared" si="27"/>
        <v>99.999609351658208</v>
      </c>
      <c r="H589" s="5">
        <v>27548.961179999998</v>
      </c>
      <c r="I589" s="5">
        <f t="shared" si="28"/>
        <v>4.8596923900416922</v>
      </c>
      <c r="J589" s="33"/>
    </row>
    <row r="590" spans="1:10" ht="102" x14ac:dyDescent="0.2">
      <c r="A590" s="2" t="s">
        <v>482</v>
      </c>
      <c r="B590" s="8" t="s">
        <v>991</v>
      </c>
      <c r="C590" s="5">
        <v>411.2</v>
      </c>
      <c r="D590" s="13">
        <v>411.2</v>
      </c>
      <c r="E590" s="5">
        <v>411.22233</v>
      </c>
      <c r="F590" s="5">
        <f t="shared" si="29"/>
        <v>100.00543044747081</v>
      </c>
      <c r="G590" s="5">
        <f t="shared" si="27"/>
        <v>100.00543044747081</v>
      </c>
      <c r="H590" s="5">
        <v>0</v>
      </c>
      <c r="I590" s="5"/>
      <c r="J590" s="33"/>
    </row>
    <row r="591" spans="1:10" ht="63.75" x14ac:dyDescent="0.2">
      <c r="A591" s="2" t="s">
        <v>1018</v>
      </c>
      <c r="B591" s="8" t="s">
        <v>991</v>
      </c>
      <c r="C591" s="5">
        <v>0</v>
      </c>
      <c r="D591" s="13">
        <v>0</v>
      </c>
      <c r="E591" s="5">
        <v>0</v>
      </c>
      <c r="F591" s="5"/>
      <c r="G591" s="5"/>
      <c r="H591" s="5">
        <v>821.89182000000005</v>
      </c>
      <c r="I591" s="5">
        <f t="shared" si="28"/>
        <v>0</v>
      </c>
      <c r="J591" s="33"/>
    </row>
    <row r="592" spans="1:10" ht="51" x14ac:dyDescent="0.2">
      <c r="A592" s="2" t="s">
        <v>458</v>
      </c>
      <c r="B592" s="8" t="s">
        <v>779</v>
      </c>
      <c r="C592" s="5">
        <v>20412.7</v>
      </c>
      <c r="D592" s="13">
        <v>20412.7</v>
      </c>
      <c r="E592" s="5">
        <v>32114.747820000001</v>
      </c>
      <c r="F592" s="5">
        <f t="shared" si="29"/>
        <v>157.32729046133045</v>
      </c>
      <c r="G592" s="5">
        <f t="shared" si="27"/>
        <v>157.32729046133045</v>
      </c>
      <c r="H592" s="5">
        <v>27320.798719999999</v>
      </c>
      <c r="I592" s="5">
        <f t="shared" si="28"/>
        <v>117.54688488111668</v>
      </c>
      <c r="J592" s="33"/>
    </row>
    <row r="593" spans="1:10" ht="38.25" x14ac:dyDescent="0.2">
      <c r="A593" s="2" t="s">
        <v>1268</v>
      </c>
      <c r="B593" s="8" t="s">
        <v>1357</v>
      </c>
      <c r="C593" s="5">
        <v>-15102.4</v>
      </c>
      <c r="D593" s="13">
        <f>-15102.4-19887.4</f>
        <v>-34989.800000000003</v>
      </c>
      <c r="E593" s="5">
        <v>-34989.828849999998</v>
      </c>
      <c r="F593" s="34" t="s">
        <v>1499</v>
      </c>
      <c r="G593" s="34">
        <f t="shared" si="27"/>
        <v>100.00008245260045</v>
      </c>
      <c r="H593" s="5">
        <v>-48620.130259999998</v>
      </c>
      <c r="I593" s="5">
        <f t="shared" si="28"/>
        <v>71.965724202895203</v>
      </c>
      <c r="J593" s="33"/>
    </row>
    <row r="594" spans="1:10" ht="38.25" x14ac:dyDescent="0.2">
      <c r="A594" s="2" t="s">
        <v>77</v>
      </c>
      <c r="B594" s="8" t="s">
        <v>49</v>
      </c>
      <c r="C594" s="5">
        <v>-15102.4</v>
      </c>
      <c r="D594" s="13">
        <v>-15102.4</v>
      </c>
      <c r="E594" s="5">
        <v>-34989.828849999998</v>
      </c>
      <c r="F594" s="34" t="s">
        <v>1499</v>
      </c>
      <c r="G594" s="34" t="s">
        <v>1499</v>
      </c>
      <c r="H594" s="5">
        <v>-48620.130259999998</v>
      </c>
      <c r="I594" s="5">
        <f t="shared" si="28"/>
        <v>71.965724202895203</v>
      </c>
      <c r="J594" s="33"/>
    </row>
    <row r="595" spans="1:10" ht="63.75" x14ac:dyDescent="0.2">
      <c r="A595" s="2" t="s">
        <v>1477</v>
      </c>
      <c r="B595" s="8" t="s">
        <v>227</v>
      </c>
      <c r="C595" s="5">
        <v>0</v>
      </c>
      <c r="D595" s="13">
        <v>0</v>
      </c>
      <c r="E595" s="5">
        <v>0</v>
      </c>
      <c r="F595" s="5"/>
      <c r="G595" s="5"/>
      <c r="H595" s="5">
        <v>-0.79800000000000004</v>
      </c>
      <c r="I595" s="5">
        <f t="shared" si="28"/>
        <v>0</v>
      </c>
      <c r="J595" s="33"/>
    </row>
    <row r="596" spans="1:10" ht="51" x14ac:dyDescent="0.2">
      <c r="A596" s="2" t="s">
        <v>1032</v>
      </c>
      <c r="B596" s="8" t="s">
        <v>304</v>
      </c>
      <c r="C596" s="5">
        <v>-23.9</v>
      </c>
      <c r="D596" s="13">
        <v>-23.9</v>
      </c>
      <c r="E596" s="5">
        <v>-23.8935</v>
      </c>
      <c r="F596" s="5">
        <f t="shared" si="29"/>
        <v>99.972803347280333</v>
      </c>
      <c r="G596" s="5">
        <f t="shared" si="27"/>
        <v>99.972803347280333</v>
      </c>
      <c r="H596" s="5">
        <v>0</v>
      </c>
      <c r="I596" s="5"/>
      <c r="J596" s="33"/>
    </row>
    <row r="597" spans="1:10" ht="76.5" x14ac:dyDescent="0.2">
      <c r="A597" s="2" t="s">
        <v>535</v>
      </c>
      <c r="B597" s="8" t="s">
        <v>268</v>
      </c>
      <c r="C597" s="5">
        <v>0</v>
      </c>
      <c r="D597" s="13">
        <v>0</v>
      </c>
      <c r="E597" s="5">
        <v>-39.29466</v>
      </c>
      <c r="F597" s="5"/>
      <c r="G597" s="5"/>
      <c r="H597" s="5">
        <v>-53.293120000000002</v>
      </c>
      <c r="I597" s="5">
        <f t="shared" si="28"/>
        <v>73.733082244011982</v>
      </c>
      <c r="J597" s="33"/>
    </row>
    <row r="598" spans="1:10" ht="51" x14ac:dyDescent="0.2">
      <c r="A598" s="2" t="s">
        <v>1238</v>
      </c>
      <c r="B598" s="8" t="s">
        <v>753</v>
      </c>
      <c r="C598" s="5">
        <v>0</v>
      </c>
      <c r="D598" s="13">
        <v>0</v>
      </c>
      <c r="E598" s="5">
        <v>-842.49460999999997</v>
      </c>
      <c r="F598" s="5"/>
      <c r="G598" s="5"/>
      <c r="H598" s="5">
        <v>-1587.9798699999999</v>
      </c>
      <c r="I598" s="5">
        <f t="shared" si="28"/>
        <v>53.054489286441651</v>
      </c>
      <c r="J598" s="33"/>
    </row>
    <row r="599" spans="1:10" ht="89.25" x14ac:dyDescent="0.2">
      <c r="A599" s="2" t="s">
        <v>974</v>
      </c>
      <c r="B599" s="8" t="s">
        <v>1312</v>
      </c>
      <c r="C599" s="5">
        <v>-717.4</v>
      </c>
      <c r="D599" s="13">
        <v>-717.4</v>
      </c>
      <c r="E599" s="5">
        <v>-829.14097000000004</v>
      </c>
      <c r="F599" s="5">
        <f t="shared" si="29"/>
        <v>115.57582520211878</v>
      </c>
      <c r="G599" s="5">
        <f t="shared" si="27"/>
        <v>115.57582520211878</v>
      </c>
      <c r="H599" s="5">
        <v>-998.61</v>
      </c>
      <c r="I599" s="5">
        <f t="shared" si="28"/>
        <v>83.029508016142444</v>
      </c>
      <c r="J599" s="33"/>
    </row>
    <row r="600" spans="1:10" ht="25.5" x14ac:dyDescent="0.2">
      <c r="A600" s="2" t="s">
        <v>1009</v>
      </c>
      <c r="B600" s="8" t="s">
        <v>59</v>
      </c>
      <c r="C600" s="5">
        <v>0</v>
      </c>
      <c r="D600" s="13">
        <v>0</v>
      </c>
      <c r="E600" s="5">
        <v>-193.96</v>
      </c>
      <c r="F600" s="5"/>
      <c r="G600" s="5"/>
      <c r="H600" s="5">
        <v>0</v>
      </c>
      <c r="I600" s="5"/>
      <c r="J600" s="33"/>
    </row>
    <row r="601" spans="1:10" ht="63.75" x14ac:dyDescent="0.2">
      <c r="A601" s="2" t="s">
        <v>362</v>
      </c>
      <c r="B601" s="8" t="s">
        <v>1323</v>
      </c>
      <c r="C601" s="5">
        <v>-17</v>
      </c>
      <c r="D601" s="13">
        <v>-17</v>
      </c>
      <c r="E601" s="5">
        <v>-25.5</v>
      </c>
      <c r="F601" s="5">
        <f t="shared" si="29"/>
        <v>150</v>
      </c>
      <c r="G601" s="5">
        <f t="shared" si="27"/>
        <v>150</v>
      </c>
      <c r="H601" s="5">
        <v>-850</v>
      </c>
      <c r="I601" s="5">
        <f t="shared" si="28"/>
        <v>3</v>
      </c>
      <c r="J601" s="33"/>
    </row>
    <row r="602" spans="1:10" ht="38.25" x14ac:dyDescent="0.2">
      <c r="A602" s="2" t="s">
        <v>1334</v>
      </c>
      <c r="B602" s="8" t="s">
        <v>1003</v>
      </c>
      <c r="C602" s="5">
        <v>-4</v>
      </c>
      <c r="D602" s="13">
        <v>-4</v>
      </c>
      <c r="E602" s="5">
        <v>-3.95655</v>
      </c>
      <c r="F602" s="5">
        <f t="shared" si="29"/>
        <v>98.913749999999993</v>
      </c>
      <c r="G602" s="5">
        <f t="shared" si="27"/>
        <v>98.913749999999993</v>
      </c>
      <c r="H602" s="5">
        <v>-313.01679999999999</v>
      </c>
      <c r="I602" s="5">
        <f t="shared" si="28"/>
        <v>1.2640056380360416</v>
      </c>
      <c r="J602" s="33"/>
    </row>
    <row r="603" spans="1:10" ht="51" x14ac:dyDescent="0.2">
      <c r="A603" s="2" t="s">
        <v>749</v>
      </c>
      <c r="B603" s="8" t="s">
        <v>963</v>
      </c>
      <c r="C603" s="5">
        <v>0</v>
      </c>
      <c r="D603" s="13">
        <v>0</v>
      </c>
      <c r="E603" s="5">
        <v>-1.157E-2</v>
      </c>
      <c r="F603" s="5"/>
      <c r="G603" s="5"/>
      <c r="H603" s="5">
        <v>-0.49933</v>
      </c>
      <c r="I603" s="5">
        <f t="shared" si="28"/>
        <v>2.3171049205935956</v>
      </c>
      <c r="J603" s="33"/>
    </row>
    <row r="604" spans="1:10" ht="38.25" x14ac:dyDescent="0.2">
      <c r="A604" s="2" t="s">
        <v>361</v>
      </c>
      <c r="B604" s="8" t="s">
        <v>1076</v>
      </c>
      <c r="C604" s="5">
        <v>-3128.7</v>
      </c>
      <c r="D604" s="13">
        <v>-3128.7</v>
      </c>
      <c r="E604" s="5">
        <v>-3128.6838400000001</v>
      </c>
      <c r="F604" s="5">
        <f t="shared" si="29"/>
        <v>99.999483491546016</v>
      </c>
      <c r="G604" s="5">
        <f t="shared" si="27"/>
        <v>99.999483491546016</v>
      </c>
      <c r="H604" s="5">
        <v>0</v>
      </c>
      <c r="I604" s="5"/>
      <c r="J604" s="33"/>
    </row>
    <row r="605" spans="1:10" ht="51" x14ac:dyDescent="0.2">
      <c r="A605" s="2" t="s">
        <v>301</v>
      </c>
      <c r="B605" s="8" t="s">
        <v>399</v>
      </c>
      <c r="C605" s="5">
        <v>0</v>
      </c>
      <c r="D605" s="13">
        <v>0</v>
      </c>
      <c r="E605" s="5">
        <v>-12295.96</v>
      </c>
      <c r="F605" s="5"/>
      <c r="G605" s="5"/>
      <c r="H605" s="5">
        <v>0</v>
      </c>
      <c r="I605" s="5"/>
      <c r="J605" s="33"/>
    </row>
    <row r="606" spans="1:10" ht="51" x14ac:dyDescent="0.2">
      <c r="A606" s="2" t="s">
        <v>920</v>
      </c>
      <c r="B606" s="8" t="s">
        <v>1174</v>
      </c>
      <c r="C606" s="5">
        <v>-415.6</v>
      </c>
      <c r="D606" s="13">
        <v>-415.6</v>
      </c>
      <c r="E606" s="5">
        <v>-2366.5171099999998</v>
      </c>
      <c r="F606" s="34" t="s">
        <v>1499</v>
      </c>
      <c r="G606" s="34" t="s">
        <v>1499</v>
      </c>
      <c r="H606" s="5">
        <v>-1389.2012500000001</v>
      </c>
      <c r="I606" s="5">
        <f t="shared" si="28"/>
        <v>170.35091999809239</v>
      </c>
      <c r="J606" s="33"/>
    </row>
    <row r="607" spans="1:10" ht="51" x14ac:dyDescent="0.2">
      <c r="A607" s="2" t="s">
        <v>100</v>
      </c>
      <c r="B607" s="8" t="s">
        <v>1375</v>
      </c>
      <c r="C607" s="5">
        <v>-0.4</v>
      </c>
      <c r="D607" s="13">
        <v>-0.4</v>
      </c>
      <c r="E607" s="5">
        <v>-0.43637999999999999</v>
      </c>
      <c r="F607" s="5">
        <f t="shared" si="29"/>
        <v>109.09499999999998</v>
      </c>
      <c r="G607" s="5">
        <f t="shared" si="27"/>
        <v>109.09499999999998</v>
      </c>
      <c r="H607" s="5">
        <v>-3.34788</v>
      </c>
      <c r="I607" s="5">
        <f t="shared" si="28"/>
        <v>13.034517366213844</v>
      </c>
      <c r="J607" s="33"/>
    </row>
    <row r="608" spans="1:10" ht="51" x14ac:dyDescent="0.2">
      <c r="A608" s="2" t="s">
        <v>1266</v>
      </c>
      <c r="B608" s="8" t="s">
        <v>1317</v>
      </c>
      <c r="C608" s="5">
        <v>0</v>
      </c>
      <c r="D608" s="13">
        <v>0</v>
      </c>
      <c r="E608" s="5">
        <v>-33.871490000000001</v>
      </c>
      <c r="F608" s="5"/>
      <c r="G608" s="5"/>
      <c r="H608" s="5">
        <v>0</v>
      </c>
      <c r="I608" s="5"/>
      <c r="J608" s="33"/>
    </row>
    <row r="609" spans="1:10" ht="38.25" x14ac:dyDescent="0.2">
      <c r="A609" s="2" t="s">
        <v>356</v>
      </c>
      <c r="B609" s="8" t="s">
        <v>1385</v>
      </c>
      <c r="C609" s="5">
        <v>-15.2</v>
      </c>
      <c r="D609" s="13">
        <v>-15.2</v>
      </c>
      <c r="E609" s="5">
        <v>-15.209</v>
      </c>
      <c r="F609" s="5">
        <f t="shared" si="29"/>
        <v>100.05921052631579</v>
      </c>
      <c r="G609" s="5">
        <f t="shared" si="27"/>
        <v>100.05921052631579</v>
      </c>
      <c r="H609" s="5">
        <v>-73.53058</v>
      </c>
      <c r="I609" s="5">
        <f t="shared" si="28"/>
        <v>20.683911374016091</v>
      </c>
      <c r="J609" s="33"/>
    </row>
    <row r="610" spans="1:10" ht="38.25" x14ac:dyDescent="0.2">
      <c r="A610" s="2" t="s">
        <v>902</v>
      </c>
      <c r="B610" s="8" t="s">
        <v>714</v>
      </c>
      <c r="C610" s="5">
        <v>0</v>
      </c>
      <c r="D610" s="13">
        <v>0</v>
      </c>
      <c r="E610" s="5">
        <v>0</v>
      </c>
      <c r="F610" s="5"/>
      <c r="G610" s="5"/>
      <c r="H610" s="5">
        <v>-59.454129999999999</v>
      </c>
      <c r="I610" s="5">
        <f t="shared" si="28"/>
        <v>0</v>
      </c>
      <c r="J610" s="33"/>
    </row>
    <row r="611" spans="1:10" ht="25.5" x14ac:dyDescent="0.2">
      <c r="A611" s="2" t="s">
        <v>398</v>
      </c>
      <c r="B611" s="8" t="s">
        <v>159</v>
      </c>
      <c r="C611" s="5">
        <v>0</v>
      </c>
      <c r="D611" s="13">
        <v>0</v>
      </c>
      <c r="E611" s="5">
        <v>-104.44573</v>
      </c>
      <c r="F611" s="5"/>
      <c r="G611" s="5"/>
      <c r="H611" s="5">
        <v>0</v>
      </c>
      <c r="I611" s="5"/>
      <c r="J611" s="33"/>
    </row>
    <row r="612" spans="1:10" ht="38.25" x14ac:dyDescent="0.2">
      <c r="A612" s="2" t="s">
        <v>865</v>
      </c>
      <c r="B612" s="8" t="s">
        <v>1210</v>
      </c>
      <c r="C612" s="5">
        <v>-3525.5</v>
      </c>
      <c r="D612" s="13">
        <v>-3525.5</v>
      </c>
      <c r="E612" s="5">
        <v>-3525.4695700000002</v>
      </c>
      <c r="F612" s="5">
        <f t="shared" si="29"/>
        <v>99.99913686001986</v>
      </c>
      <c r="G612" s="5">
        <f t="shared" si="27"/>
        <v>99.99913686001986</v>
      </c>
      <c r="H612" s="5">
        <v>0</v>
      </c>
      <c r="I612" s="5"/>
      <c r="J612" s="33"/>
    </row>
    <row r="613" spans="1:10" ht="51" x14ac:dyDescent="0.2">
      <c r="A613" s="2" t="s">
        <v>884</v>
      </c>
      <c r="B613" s="8" t="s">
        <v>1224</v>
      </c>
      <c r="C613" s="5">
        <v>-24.9</v>
      </c>
      <c r="D613" s="13">
        <v>-24.9</v>
      </c>
      <c r="E613" s="5">
        <v>-24.871479999999998</v>
      </c>
      <c r="F613" s="5">
        <f t="shared" si="29"/>
        <v>99.88546184738955</v>
      </c>
      <c r="G613" s="5">
        <f t="shared" si="27"/>
        <v>99.88546184738955</v>
      </c>
      <c r="H613" s="5">
        <v>-6064.4031800000002</v>
      </c>
      <c r="I613" s="5">
        <f t="shared" si="28"/>
        <v>0.41012246814368292</v>
      </c>
      <c r="J613" s="33"/>
    </row>
    <row r="614" spans="1:10" ht="38.25" x14ac:dyDescent="0.2">
      <c r="A614" s="2" t="s">
        <v>1025</v>
      </c>
      <c r="B614" s="8" t="s">
        <v>632</v>
      </c>
      <c r="C614" s="5">
        <v>0</v>
      </c>
      <c r="D614" s="13">
        <v>0</v>
      </c>
      <c r="E614" s="5">
        <v>-184.10663</v>
      </c>
      <c r="F614" s="5"/>
      <c r="G614" s="5"/>
      <c r="H614" s="5">
        <v>0</v>
      </c>
      <c r="I614" s="5"/>
      <c r="J614" s="33"/>
    </row>
    <row r="615" spans="1:10" ht="38.25" x14ac:dyDescent="0.2">
      <c r="A615" s="2" t="s">
        <v>143</v>
      </c>
      <c r="B615" s="8" t="s">
        <v>122</v>
      </c>
      <c r="C615" s="5">
        <v>-77.099999999999994</v>
      </c>
      <c r="D615" s="13">
        <v>-77.099999999999994</v>
      </c>
      <c r="E615" s="5">
        <v>-77.119</v>
      </c>
      <c r="F615" s="5">
        <f t="shared" si="29"/>
        <v>100.02464332036318</v>
      </c>
      <c r="G615" s="5">
        <f t="shared" si="27"/>
        <v>100.02464332036318</v>
      </c>
      <c r="H615" s="5">
        <v>0</v>
      </c>
      <c r="I615" s="5"/>
      <c r="J615" s="33"/>
    </row>
    <row r="616" spans="1:10" ht="38.25" x14ac:dyDescent="0.2">
      <c r="A616" s="2" t="s">
        <v>844</v>
      </c>
      <c r="B616" s="8" t="s">
        <v>956</v>
      </c>
      <c r="C616" s="5">
        <v>0</v>
      </c>
      <c r="D616" s="13">
        <v>0</v>
      </c>
      <c r="E616" s="5">
        <v>-137.33803</v>
      </c>
      <c r="F616" s="5"/>
      <c r="G616" s="5"/>
      <c r="H616" s="5">
        <v>0</v>
      </c>
      <c r="I616" s="5"/>
      <c r="J616" s="33"/>
    </row>
    <row r="617" spans="1:10" ht="38.25" x14ac:dyDescent="0.2">
      <c r="A617" s="2" t="s">
        <v>706</v>
      </c>
      <c r="B617" s="8" t="s">
        <v>374</v>
      </c>
      <c r="C617" s="5">
        <v>-33</v>
      </c>
      <c r="D617" s="13">
        <v>-33</v>
      </c>
      <c r="E617" s="5">
        <v>-32.988320000000002</v>
      </c>
      <c r="F617" s="5">
        <f t="shared" si="29"/>
        <v>99.964606060606059</v>
      </c>
      <c r="G617" s="5">
        <f t="shared" ref="G617:G637" si="30">E617/D617*100</f>
        <v>99.964606060606059</v>
      </c>
      <c r="H617" s="5">
        <v>0</v>
      </c>
      <c r="I617" s="5"/>
      <c r="J617" s="33"/>
    </row>
    <row r="618" spans="1:10" ht="63.75" x14ac:dyDescent="0.2">
      <c r="A618" s="2" t="s">
        <v>1331</v>
      </c>
      <c r="B618" s="8" t="s">
        <v>342</v>
      </c>
      <c r="C618" s="5">
        <v>0</v>
      </c>
      <c r="D618" s="13">
        <v>0</v>
      </c>
      <c r="E618" s="5">
        <v>0</v>
      </c>
      <c r="F618" s="5"/>
      <c r="G618" s="5"/>
      <c r="H618" s="5">
        <v>-4661.3599999999997</v>
      </c>
      <c r="I618" s="5">
        <f t="shared" ref="I618:I637" si="31">E618/H618*100</f>
        <v>0</v>
      </c>
      <c r="J618" s="33"/>
    </row>
    <row r="619" spans="1:10" ht="76.5" x14ac:dyDescent="0.2">
      <c r="A619" s="2" t="s">
        <v>1148</v>
      </c>
      <c r="B619" s="8" t="s">
        <v>469</v>
      </c>
      <c r="C619" s="5">
        <v>0</v>
      </c>
      <c r="D619" s="13">
        <v>0</v>
      </c>
      <c r="E619" s="5">
        <v>0</v>
      </c>
      <c r="F619" s="5"/>
      <c r="G619" s="5"/>
      <c r="H619" s="5">
        <v>-21990.31</v>
      </c>
      <c r="I619" s="5">
        <f t="shared" si="31"/>
        <v>0</v>
      </c>
      <c r="J619" s="33"/>
    </row>
    <row r="620" spans="1:10" ht="38.25" x14ac:dyDescent="0.2">
      <c r="A620" s="2" t="s">
        <v>1120</v>
      </c>
      <c r="B620" s="8" t="s">
        <v>43</v>
      </c>
      <c r="C620" s="5">
        <v>0</v>
      </c>
      <c r="D620" s="13">
        <v>0</v>
      </c>
      <c r="E620" s="5">
        <v>0</v>
      </c>
      <c r="F620" s="5"/>
      <c r="G620" s="5"/>
      <c r="H620" s="5">
        <v>-218.66381000000001</v>
      </c>
      <c r="I620" s="5">
        <f t="shared" si="31"/>
        <v>0</v>
      </c>
      <c r="J620" s="33"/>
    </row>
    <row r="621" spans="1:10" ht="38.25" x14ac:dyDescent="0.2">
      <c r="A621" s="2" t="s">
        <v>1383</v>
      </c>
      <c r="B621" s="8" t="s">
        <v>778</v>
      </c>
      <c r="C621" s="5">
        <v>0</v>
      </c>
      <c r="D621" s="13">
        <v>0</v>
      </c>
      <c r="E621" s="5">
        <v>-21.566549999999999</v>
      </c>
      <c r="F621" s="5"/>
      <c r="G621" s="5"/>
      <c r="H621" s="5">
        <v>0</v>
      </c>
      <c r="I621" s="5"/>
      <c r="J621" s="33"/>
    </row>
    <row r="622" spans="1:10" ht="89.25" x14ac:dyDescent="0.2">
      <c r="A622" s="2" t="s">
        <v>1346</v>
      </c>
      <c r="B622" s="8" t="s">
        <v>312</v>
      </c>
      <c r="C622" s="5">
        <v>-105.9</v>
      </c>
      <c r="D622" s="13">
        <v>-105.9</v>
      </c>
      <c r="E622" s="5">
        <v>-201.77787000000001</v>
      </c>
      <c r="F622" s="5">
        <f t="shared" si="29"/>
        <v>190.53623229461755</v>
      </c>
      <c r="G622" s="5">
        <f t="shared" si="30"/>
        <v>190.53623229461755</v>
      </c>
      <c r="H622" s="5">
        <v>0</v>
      </c>
      <c r="I622" s="5"/>
      <c r="J622" s="33"/>
    </row>
    <row r="623" spans="1:10" ht="89.25" x14ac:dyDescent="0.2">
      <c r="A623" s="2" t="s">
        <v>1002</v>
      </c>
      <c r="B623" s="8" t="s">
        <v>312</v>
      </c>
      <c r="C623" s="5">
        <v>0</v>
      </c>
      <c r="D623" s="13">
        <v>0</v>
      </c>
      <c r="E623" s="5">
        <v>0</v>
      </c>
      <c r="F623" s="5"/>
      <c r="G623" s="5"/>
      <c r="H623" s="5">
        <v>-161.51271</v>
      </c>
      <c r="I623" s="5">
        <f t="shared" si="31"/>
        <v>0</v>
      </c>
      <c r="J623" s="33"/>
    </row>
    <row r="624" spans="1:10" ht="63.75" x14ac:dyDescent="0.2">
      <c r="A624" s="2" t="s">
        <v>1469</v>
      </c>
      <c r="B624" s="8" t="s">
        <v>1001</v>
      </c>
      <c r="C624" s="5">
        <v>-66</v>
      </c>
      <c r="D624" s="13">
        <v>-66</v>
      </c>
      <c r="E624" s="5">
        <v>-150.83598000000001</v>
      </c>
      <c r="F624" s="34" t="s">
        <v>1499</v>
      </c>
      <c r="G624" s="34" t="s">
        <v>1499</v>
      </c>
      <c r="H624" s="5">
        <v>-7.3867799999999999</v>
      </c>
      <c r="I624" s="35" t="s">
        <v>1499</v>
      </c>
      <c r="J624" s="33"/>
    </row>
    <row r="625" spans="1:10" ht="38.25" x14ac:dyDescent="0.2">
      <c r="A625" s="2" t="s">
        <v>1050</v>
      </c>
      <c r="B625" s="8" t="s">
        <v>351</v>
      </c>
      <c r="C625" s="5">
        <v>-5591.9</v>
      </c>
      <c r="D625" s="13">
        <v>-5591.9</v>
      </c>
      <c r="E625" s="5">
        <v>-5878.7753899999998</v>
      </c>
      <c r="F625" s="5">
        <f t="shared" si="29"/>
        <v>105.13019528246215</v>
      </c>
      <c r="G625" s="5">
        <f t="shared" si="30"/>
        <v>105.13019528246215</v>
      </c>
      <c r="H625" s="5">
        <v>-2580.5138499999998</v>
      </c>
      <c r="I625" s="35" t="s">
        <v>1499</v>
      </c>
      <c r="J625" s="33"/>
    </row>
    <row r="626" spans="1:10" ht="51" x14ac:dyDescent="0.2">
      <c r="A626" s="2" t="s">
        <v>1228</v>
      </c>
      <c r="B626" s="8" t="s">
        <v>768</v>
      </c>
      <c r="C626" s="5">
        <v>-853.4</v>
      </c>
      <c r="D626" s="13">
        <v>-853.4</v>
      </c>
      <c r="E626" s="5">
        <v>-2053.0542500000001</v>
      </c>
      <c r="F626" s="34" t="s">
        <v>1499</v>
      </c>
      <c r="G626" s="34" t="s">
        <v>1499</v>
      </c>
      <c r="H626" s="5">
        <v>0</v>
      </c>
      <c r="I626" s="5"/>
      <c r="J626" s="33"/>
    </row>
    <row r="627" spans="1:10" ht="51" x14ac:dyDescent="0.2">
      <c r="A627" s="2" t="s">
        <v>1159</v>
      </c>
      <c r="B627" s="8" t="s">
        <v>768</v>
      </c>
      <c r="C627" s="5">
        <v>0</v>
      </c>
      <c r="D627" s="13">
        <v>0</v>
      </c>
      <c r="E627" s="5">
        <v>0</v>
      </c>
      <c r="F627" s="5"/>
      <c r="G627" s="5"/>
      <c r="H627" s="5">
        <v>-1076.9772399999999</v>
      </c>
      <c r="I627" s="5">
        <f t="shared" si="31"/>
        <v>0</v>
      </c>
      <c r="J627" s="33"/>
    </row>
    <row r="628" spans="1:10" ht="51" x14ac:dyDescent="0.2">
      <c r="A628" s="2" t="s">
        <v>1176</v>
      </c>
      <c r="B628" s="8" t="s">
        <v>828</v>
      </c>
      <c r="C628" s="5">
        <v>0</v>
      </c>
      <c r="D628" s="13">
        <v>0</v>
      </c>
      <c r="E628" s="5">
        <v>0</v>
      </c>
      <c r="F628" s="5"/>
      <c r="G628" s="5"/>
      <c r="H628" s="5">
        <v>-15.42013</v>
      </c>
      <c r="I628" s="5">
        <f t="shared" si="31"/>
        <v>0</v>
      </c>
      <c r="J628" s="33"/>
    </row>
    <row r="629" spans="1:10" ht="76.5" x14ac:dyDescent="0.2">
      <c r="A629" s="2" t="s">
        <v>419</v>
      </c>
      <c r="B629" s="8" t="s">
        <v>1270</v>
      </c>
      <c r="C629" s="5">
        <v>0</v>
      </c>
      <c r="D629" s="13">
        <v>0</v>
      </c>
      <c r="E629" s="5">
        <v>-345.52793000000003</v>
      </c>
      <c r="F629" s="5"/>
      <c r="G629" s="5"/>
      <c r="H629" s="5">
        <v>0</v>
      </c>
      <c r="I629" s="5"/>
      <c r="J629" s="33"/>
    </row>
    <row r="630" spans="1:10" ht="89.25" x14ac:dyDescent="0.2">
      <c r="A630" s="2" t="s">
        <v>1453</v>
      </c>
      <c r="B630" s="8" t="s">
        <v>454</v>
      </c>
      <c r="C630" s="5">
        <v>-411.2</v>
      </c>
      <c r="D630" s="13">
        <v>-411.2</v>
      </c>
      <c r="E630" s="5">
        <v>-437.24993999999998</v>
      </c>
      <c r="F630" s="5">
        <f t="shared" si="29"/>
        <v>106.33510214007782</v>
      </c>
      <c r="G630" s="5">
        <f t="shared" si="30"/>
        <v>106.33510214007782</v>
      </c>
      <c r="H630" s="5">
        <v>0</v>
      </c>
      <c r="I630" s="5"/>
      <c r="J630" s="33"/>
    </row>
    <row r="631" spans="1:10" ht="51" x14ac:dyDescent="0.2">
      <c r="A631" s="2" t="s">
        <v>739</v>
      </c>
      <c r="B631" s="8" t="s">
        <v>454</v>
      </c>
      <c r="C631" s="5">
        <v>0</v>
      </c>
      <c r="D631" s="13">
        <v>0</v>
      </c>
      <c r="E631" s="5">
        <v>0</v>
      </c>
      <c r="F631" s="5"/>
      <c r="G631" s="5"/>
      <c r="H631" s="5">
        <v>-821.89182000000005</v>
      </c>
      <c r="I631" s="5">
        <f t="shared" si="31"/>
        <v>0</v>
      </c>
      <c r="J631" s="33"/>
    </row>
    <row r="632" spans="1:10" ht="114.75" x14ac:dyDescent="0.2">
      <c r="A632" s="2" t="s">
        <v>979</v>
      </c>
      <c r="B632" s="8" t="s">
        <v>638</v>
      </c>
      <c r="C632" s="5">
        <v>0</v>
      </c>
      <c r="D632" s="13">
        <v>0</v>
      </c>
      <c r="E632" s="5">
        <v>-771.91327999999999</v>
      </c>
      <c r="F632" s="5"/>
      <c r="G632" s="5"/>
      <c r="H632" s="5">
        <v>-1232.7658799999999</v>
      </c>
      <c r="I632" s="5">
        <f t="shared" si="31"/>
        <v>62.616372867165992</v>
      </c>
      <c r="J632" s="33"/>
    </row>
    <row r="633" spans="1:10" ht="114.75" x14ac:dyDescent="0.2">
      <c r="A633" s="2" t="s">
        <v>48</v>
      </c>
      <c r="B633" s="8" t="s">
        <v>1169</v>
      </c>
      <c r="C633" s="5">
        <v>0</v>
      </c>
      <c r="D633" s="13">
        <v>0</v>
      </c>
      <c r="E633" s="5">
        <v>0</v>
      </c>
      <c r="F633" s="5"/>
      <c r="G633" s="5"/>
      <c r="H633" s="5">
        <v>-133.01509999999999</v>
      </c>
      <c r="I633" s="5">
        <f t="shared" si="31"/>
        <v>0</v>
      </c>
      <c r="J633" s="33"/>
    </row>
    <row r="634" spans="1:10" ht="153" x14ac:dyDescent="0.2">
      <c r="A634" s="2" t="s">
        <v>105</v>
      </c>
      <c r="B634" s="8" t="s">
        <v>1309</v>
      </c>
      <c r="C634" s="5">
        <v>0</v>
      </c>
      <c r="D634" s="13">
        <v>0</v>
      </c>
      <c r="E634" s="5">
        <v>0</v>
      </c>
      <c r="F634" s="5"/>
      <c r="G634" s="5"/>
      <c r="H634" s="5">
        <v>-0.51300000000000001</v>
      </c>
      <c r="I634" s="5">
        <f t="shared" si="31"/>
        <v>0</v>
      </c>
      <c r="J634" s="33"/>
    </row>
    <row r="635" spans="1:10" ht="140.25" x14ac:dyDescent="0.2">
      <c r="A635" s="2" t="s">
        <v>695</v>
      </c>
      <c r="B635" s="8" t="s">
        <v>1309</v>
      </c>
      <c r="C635" s="5">
        <v>-0.5</v>
      </c>
      <c r="D635" s="13">
        <v>-0.5</v>
      </c>
      <c r="E635" s="5">
        <v>-0.53500000000000003</v>
      </c>
      <c r="F635" s="5">
        <f t="shared" si="29"/>
        <v>107</v>
      </c>
      <c r="G635" s="5">
        <f t="shared" si="30"/>
        <v>107</v>
      </c>
      <c r="H635" s="5">
        <v>0</v>
      </c>
      <c r="I635" s="5"/>
      <c r="J635" s="33"/>
    </row>
    <row r="636" spans="1:10" ht="140.25" x14ac:dyDescent="0.2">
      <c r="A636" s="2" t="s">
        <v>1097</v>
      </c>
      <c r="B636" s="8" t="s">
        <v>1384</v>
      </c>
      <c r="C636" s="5">
        <v>0</v>
      </c>
      <c r="D636" s="13">
        <v>0</v>
      </c>
      <c r="E636" s="5">
        <v>0</v>
      </c>
      <c r="F636" s="5"/>
      <c r="G636" s="5"/>
      <c r="H636" s="5">
        <v>-2734.1878099999999</v>
      </c>
      <c r="I636" s="5">
        <f t="shared" si="31"/>
        <v>0</v>
      </c>
      <c r="J636" s="33"/>
    </row>
    <row r="637" spans="1:10" ht="38.25" x14ac:dyDescent="0.2">
      <c r="A637" s="2" t="s">
        <v>839</v>
      </c>
      <c r="B637" s="8" t="s">
        <v>1241</v>
      </c>
      <c r="C637" s="5">
        <v>-90.8</v>
      </c>
      <c r="D637" s="13">
        <v>-90.8</v>
      </c>
      <c r="E637" s="5">
        <v>-1243.3241</v>
      </c>
      <c r="F637" s="34" t="s">
        <v>1499</v>
      </c>
      <c r="G637" s="34" t="s">
        <v>1499</v>
      </c>
      <c r="H637" s="5">
        <v>-1591.4779900000001</v>
      </c>
      <c r="I637" s="5">
        <f t="shared" si="31"/>
        <v>78.123863968737638</v>
      </c>
      <c r="J637" s="33"/>
    </row>
    <row r="638" spans="1:10" x14ac:dyDescent="0.2">
      <c r="A638" s="14" t="s">
        <v>251</v>
      </c>
      <c r="B638" s="15" t="s">
        <v>544</v>
      </c>
      <c r="C638" s="12">
        <v>122669856.3</v>
      </c>
      <c r="D638" s="12">
        <v>129317504.35832</v>
      </c>
      <c r="E638" s="12">
        <v>59042908.058349997</v>
      </c>
      <c r="F638" s="12">
        <f t="shared" si="29"/>
        <v>48.131553944234952</v>
      </c>
      <c r="G638" s="12">
        <f>E638/D638*100</f>
        <v>45.65732098784607</v>
      </c>
      <c r="H638" s="12">
        <v>54628424.627099998</v>
      </c>
      <c r="I638" s="12">
        <f>E638/H638*100</f>
        <v>108.08092757824114</v>
      </c>
      <c r="J638" s="33"/>
    </row>
    <row r="639" spans="1:10" x14ac:dyDescent="0.2">
      <c r="A639" s="16" t="s">
        <v>7</v>
      </c>
      <c r="B639" s="17" t="s">
        <v>281</v>
      </c>
      <c r="C639" s="18">
        <v>6290082.2999999998</v>
      </c>
      <c r="D639" s="24">
        <v>5631557.0364700006</v>
      </c>
      <c r="E639" s="24">
        <v>2243625.7173099997</v>
      </c>
      <c r="F639" s="13">
        <f t="shared" si="29"/>
        <v>35.669258529574407</v>
      </c>
      <c r="G639" s="13">
        <f>E639/D639*100</f>
        <v>39.840237837959641</v>
      </c>
      <c r="H639" s="13">
        <v>1785330.5055</v>
      </c>
      <c r="I639" s="13">
        <f t="shared" ref="I639:I702" si="32">E639/H639*100</f>
        <v>125.670048789182</v>
      </c>
      <c r="J639" s="33"/>
    </row>
    <row r="640" spans="1:10" ht="25.5" x14ac:dyDescent="0.2">
      <c r="A640" s="16" t="s">
        <v>644</v>
      </c>
      <c r="B640" s="17" t="s">
        <v>758</v>
      </c>
      <c r="C640" s="18">
        <v>10591.9</v>
      </c>
      <c r="D640" s="24">
        <v>10591.9</v>
      </c>
      <c r="E640" s="24">
        <v>4200.2263000000003</v>
      </c>
      <c r="F640" s="13">
        <f t="shared" si="29"/>
        <v>39.655078881031734</v>
      </c>
      <c r="G640" s="13">
        <f t="shared" ref="G640:G702" si="33">E640/D640*100</f>
        <v>39.655078881031734</v>
      </c>
      <c r="H640" s="13">
        <v>2954.19661</v>
      </c>
      <c r="I640" s="13">
        <f t="shared" si="32"/>
        <v>142.178292595089</v>
      </c>
      <c r="J640" s="33"/>
    </row>
    <row r="641" spans="1:10" ht="38.25" x14ac:dyDescent="0.2">
      <c r="A641" s="16" t="s">
        <v>306</v>
      </c>
      <c r="B641" s="17" t="s">
        <v>113</v>
      </c>
      <c r="C641" s="18">
        <v>258292.3</v>
      </c>
      <c r="D641" s="24">
        <v>258292.3</v>
      </c>
      <c r="E641" s="24">
        <v>125379.77593999999</v>
      </c>
      <c r="F641" s="13">
        <f t="shared" si="29"/>
        <v>48.541817135083001</v>
      </c>
      <c r="G641" s="13">
        <f t="shared" si="33"/>
        <v>48.541817135083001</v>
      </c>
      <c r="H641" s="13">
        <v>103221.80290000001</v>
      </c>
      <c r="I641" s="13">
        <f t="shared" si="32"/>
        <v>121.46636894287377</v>
      </c>
      <c r="J641" s="33"/>
    </row>
    <row r="642" spans="1:10" ht="38.25" x14ac:dyDescent="0.2">
      <c r="A642" s="16" t="s">
        <v>1279</v>
      </c>
      <c r="B642" s="17" t="s">
        <v>355</v>
      </c>
      <c r="C642" s="18">
        <v>580176.1</v>
      </c>
      <c r="D642" s="24">
        <v>580176.1</v>
      </c>
      <c r="E642" s="24">
        <v>292656.95214999997</v>
      </c>
      <c r="F642" s="13">
        <f t="shared" si="29"/>
        <v>50.442779726707109</v>
      </c>
      <c r="G642" s="13">
        <f t="shared" si="33"/>
        <v>50.442779726707109</v>
      </c>
      <c r="H642" s="13">
        <v>230151.07373</v>
      </c>
      <c r="I642" s="13">
        <f t="shared" si="32"/>
        <v>127.15862994118736</v>
      </c>
      <c r="J642" s="33"/>
    </row>
    <row r="643" spans="1:10" x14ac:dyDescent="0.2">
      <c r="A643" s="16" t="s">
        <v>339</v>
      </c>
      <c r="B643" s="17" t="s">
        <v>601</v>
      </c>
      <c r="C643" s="18">
        <v>371346.6</v>
      </c>
      <c r="D643" s="24">
        <v>371346.6</v>
      </c>
      <c r="E643" s="24">
        <v>210682.31431000002</v>
      </c>
      <c r="F643" s="13">
        <f t="shared" si="29"/>
        <v>56.734682452996751</v>
      </c>
      <c r="G643" s="13">
        <f t="shared" si="33"/>
        <v>56.734682452996751</v>
      </c>
      <c r="H643" s="13">
        <v>168455.94644999999</v>
      </c>
      <c r="I643" s="13">
        <f t="shared" si="32"/>
        <v>125.06671254406172</v>
      </c>
      <c r="J643" s="33"/>
    </row>
    <row r="644" spans="1:10" ht="25.5" x14ac:dyDescent="0.2">
      <c r="A644" s="16" t="s">
        <v>17</v>
      </c>
      <c r="B644" s="17" t="s">
        <v>822</v>
      </c>
      <c r="C644" s="18">
        <v>365399</v>
      </c>
      <c r="D644" s="24">
        <v>365399</v>
      </c>
      <c r="E644" s="24">
        <v>194193.52653</v>
      </c>
      <c r="F644" s="13">
        <f t="shared" si="29"/>
        <v>53.145609738942909</v>
      </c>
      <c r="G644" s="13">
        <f t="shared" si="33"/>
        <v>53.145609738942909</v>
      </c>
      <c r="H644" s="13">
        <v>167918.69102</v>
      </c>
      <c r="I644" s="13">
        <f t="shared" si="32"/>
        <v>115.64735608072989</v>
      </c>
      <c r="J644" s="33"/>
    </row>
    <row r="645" spans="1:10" x14ac:dyDescent="0.2">
      <c r="A645" s="16" t="s">
        <v>730</v>
      </c>
      <c r="B645" s="17" t="s">
        <v>194</v>
      </c>
      <c r="C645" s="18">
        <v>222602</v>
      </c>
      <c r="D645" s="24">
        <v>241414.8</v>
      </c>
      <c r="E645" s="24">
        <v>145481.88618</v>
      </c>
      <c r="F645" s="13">
        <f t="shared" si="29"/>
        <v>65.355156817998036</v>
      </c>
      <c r="G645" s="13">
        <f t="shared" si="33"/>
        <v>60.262206865527709</v>
      </c>
      <c r="H645" s="13">
        <v>63193.793890000001</v>
      </c>
      <c r="I645" s="36" t="s">
        <v>1499</v>
      </c>
      <c r="J645" s="33"/>
    </row>
    <row r="646" spans="1:10" x14ac:dyDescent="0.2">
      <c r="A646" s="16" t="s">
        <v>894</v>
      </c>
      <c r="B646" s="17" t="s">
        <v>422</v>
      </c>
      <c r="C646" s="18">
        <v>160</v>
      </c>
      <c r="D646" s="24">
        <v>160</v>
      </c>
      <c r="E646" s="24">
        <v>0</v>
      </c>
      <c r="F646" s="13">
        <f t="shared" si="29"/>
        <v>0</v>
      </c>
      <c r="G646" s="13">
        <f t="shared" si="33"/>
        <v>0</v>
      </c>
      <c r="H646" s="13">
        <v>0</v>
      </c>
      <c r="I646" s="13"/>
      <c r="J646" s="33"/>
    </row>
    <row r="647" spans="1:10" x14ac:dyDescent="0.2">
      <c r="A647" s="16" t="s">
        <v>423</v>
      </c>
      <c r="B647" s="17" t="s">
        <v>833</v>
      </c>
      <c r="C647" s="18">
        <v>927590.40000000002</v>
      </c>
      <c r="D647" s="24">
        <v>328975.67814999999</v>
      </c>
      <c r="E647" s="24">
        <v>0</v>
      </c>
      <c r="F647" s="13">
        <f t="shared" ref="F647:F710" si="34">E647/C647*100</f>
        <v>0</v>
      </c>
      <c r="G647" s="13">
        <f t="shared" si="33"/>
        <v>0</v>
      </c>
      <c r="H647" s="13">
        <v>0</v>
      </c>
      <c r="I647" s="13"/>
      <c r="J647" s="33"/>
    </row>
    <row r="648" spans="1:10" x14ac:dyDescent="0.2">
      <c r="A648" s="16" t="s">
        <v>1261</v>
      </c>
      <c r="B648" s="17" t="s">
        <v>1290</v>
      </c>
      <c r="C648" s="18">
        <v>3553924</v>
      </c>
      <c r="D648" s="24">
        <v>3475200.6583200004</v>
      </c>
      <c r="E648" s="24">
        <v>1271031.0359</v>
      </c>
      <c r="F648" s="13">
        <f t="shared" si="34"/>
        <v>35.764159163223525</v>
      </c>
      <c r="G648" s="13">
        <f t="shared" si="33"/>
        <v>36.574320762083659</v>
      </c>
      <c r="H648" s="13">
        <v>1049435.0008999999</v>
      </c>
      <c r="I648" s="13">
        <f t="shared" si="32"/>
        <v>121.11574655028264</v>
      </c>
      <c r="J648" s="33"/>
    </row>
    <row r="649" spans="1:10" x14ac:dyDescent="0.2">
      <c r="A649" s="16" t="s">
        <v>1180</v>
      </c>
      <c r="B649" s="17" t="s">
        <v>12</v>
      </c>
      <c r="C649" s="18">
        <v>28930</v>
      </c>
      <c r="D649" s="24">
        <v>35447.5</v>
      </c>
      <c r="E649" s="24">
        <v>19867.543989999998</v>
      </c>
      <c r="F649" s="13">
        <f t="shared" si="34"/>
        <v>68.674538506740404</v>
      </c>
      <c r="G649" s="13">
        <f t="shared" si="33"/>
        <v>56.047800239791236</v>
      </c>
      <c r="H649" s="13">
        <v>24048.09114</v>
      </c>
      <c r="I649" s="13">
        <f t="shared" si="32"/>
        <v>82.615887782268274</v>
      </c>
      <c r="J649" s="33"/>
    </row>
    <row r="650" spans="1:10" x14ac:dyDescent="0.2">
      <c r="A650" s="16" t="s">
        <v>1187</v>
      </c>
      <c r="B650" s="17" t="s">
        <v>1335</v>
      </c>
      <c r="C650" s="18">
        <v>28930</v>
      </c>
      <c r="D650" s="24">
        <v>35447.5</v>
      </c>
      <c r="E650" s="24">
        <v>19867.543989999998</v>
      </c>
      <c r="F650" s="13">
        <f t="shared" si="34"/>
        <v>68.674538506740404</v>
      </c>
      <c r="G650" s="13">
        <f t="shared" si="33"/>
        <v>56.047800239791236</v>
      </c>
      <c r="H650" s="13">
        <v>24048.09114</v>
      </c>
      <c r="I650" s="13">
        <f t="shared" si="32"/>
        <v>82.615887782268274</v>
      </c>
      <c r="J650" s="33"/>
    </row>
    <row r="651" spans="1:10" ht="25.5" x14ac:dyDescent="0.2">
      <c r="A651" s="16" t="s">
        <v>588</v>
      </c>
      <c r="B651" s="17" t="s">
        <v>388</v>
      </c>
      <c r="C651" s="18">
        <v>1065229.6000000001</v>
      </c>
      <c r="D651" s="24">
        <v>1090491.6000000001</v>
      </c>
      <c r="E651" s="24">
        <v>617384.18245000008</v>
      </c>
      <c r="F651" s="13">
        <f t="shared" si="34"/>
        <v>57.957850819203671</v>
      </c>
      <c r="G651" s="13">
        <f t="shared" si="33"/>
        <v>56.615216701348267</v>
      </c>
      <c r="H651" s="13">
        <v>520248.47570000001</v>
      </c>
      <c r="I651" s="13">
        <f t="shared" si="32"/>
        <v>118.67102188416851</v>
      </c>
      <c r="J651" s="33"/>
    </row>
    <row r="652" spans="1:10" x14ac:dyDescent="0.2">
      <c r="A652" s="16" t="s">
        <v>117</v>
      </c>
      <c r="B652" s="17" t="s">
        <v>465</v>
      </c>
      <c r="C652" s="18">
        <v>64204.9</v>
      </c>
      <c r="D652" s="24">
        <v>64204.9</v>
      </c>
      <c r="E652" s="24">
        <v>38723.82314</v>
      </c>
      <c r="F652" s="13">
        <f t="shared" si="34"/>
        <v>60.312878207115027</v>
      </c>
      <c r="G652" s="13">
        <f t="shared" si="33"/>
        <v>60.312878207115027</v>
      </c>
      <c r="H652" s="13">
        <v>34300.941380000004</v>
      </c>
      <c r="I652" s="13">
        <f t="shared" si="32"/>
        <v>112.89434511724178</v>
      </c>
      <c r="J652" s="33"/>
    </row>
    <row r="653" spans="1:10" x14ac:dyDescent="0.2">
      <c r="A653" s="16" t="s">
        <v>441</v>
      </c>
      <c r="B653" s="17" t="s">
        <v>760</v>
      </c>
      <c r="C653" s="18">
        <v>34806.699999999997</v>
      </c>
      <c r="D653" s="24">
        <v>34806.699999999997</v>
      </c>
      <c r="E653" s="24">
        <v>17088.448579999997</v>
      </c>
      <c r="F653" s="13">
        <f t="shared" si="34"/>
        <v>49.095285045695221</v>
      </c>
      <c r="G653" s="13">
        <f t="shared" si="33"/>
        <v>49.095285045695221</v>
      </c>
      <c r="H653" s="13">
        <v>16182.60758</v>
      </c>
      <c r="I653" s="13">
        <f t="shared" si="32"/>
        <v>105.5976207513029</v>
      </c>
      <c r="J653" s="33"/>
    </row>
    <row r="654" spans="1:10" ht="25.5" x14ac:dyDescent="0.2">
      <c r="A654" s="16" t="s">
        <v>1306</v>
      </c>
      <c r="B654" s="17" t="s">
        <v>710</v>
      </c>
      <c r="C654" s="18">
        <v>896431.5</v>
      </c>
      <c r="D654" s="24">
        <v>896431.5</v>
      </c>
      <c r="E654" s="24">
        <v>488342.14447000006</v>
      </c>
      <c r="F654" s="13">
        <f t="shared" si="34"/>
        <v>54.476236552374615</v>
      </c>
      <c r="G654" s="13">
        <f t="shared" si="33"/>
        <v>54.476236552374615</v>
      </c>
      <c r="H654" s="13">
        <v>425620.49347000004</v>
      </c>
      <c r="I654" s="13">
        <f t="shared" si="32"/>
        <v>114.73652043599752</v>
      </c>
      <c r="J654" s="33"/>
    </row>
    <row r="655" spans="1:10" x14ac:dyDescent="0.2">
      <c r="A655" s="16" t="s">
        <v>1439</v>
      </c>
      <c r="B655" s="17" t="s">
        <v>929</v>
      </c>
      <c r="C655" s="18">
        <v>3000</v>
      </c>
      <c r="D655" s="24">
        <v>3000</v>
      </c>
      <c r="E655" s="24">
        <v>451.43400000000003</v>
      </c>
      <c r="F655" s="13">
        <f t="shared" si="34"/>
        <v>15.047800000000001</v>
      </c>
      <c r="G655" s="13">
        <f t="shared" si="33"/>
        <v>15.047800000000001</v>
      </c>
      <c r="H655" s="13">
        <v>587.15</v>
      </c>
      <c r="I655" s="13">
        <f t="shared" si="32"/>
        <v>76.885633994720266</v>
      </c>
      <c r="J655" s="33"/>
    </row>
    <row r="656" spans="1:10" ht="25.5" x14ac:dyDescent="0.2">
      <c r="A656" s="16" t="s">
        <v>549</v>
      </c>
      <c r="B656" s="17" t="s">
        <v>773</v>
      </c>
      <c r="C656" s="18">
        <v>66786.5</v>
      </c>
      <c r="D656" s="24">
        <v>92048.5</v>
      </c>
      <c r="E656" s="24">
        <v>72778.33226000001</v>
      </c>
      <c r="F656" s="13">
        <f t="shared" si="34"/>
        <v>108.97162189963542</v>
      </c>
      <c r="G656" s="13">
        <f t="shared" si="33"/>
        <v>79.065201779496689</v>
      </c>
      <c r="H656" s="13">
        <v>43557.28327</v>
      </c>
      <c r="I656" s="13">
        <f t="shared" si="32"/>
        <v>167.08648197562394</v>
      </c>
      <c r="J656" s="33"/>
    </row>
    <row r="657" spans="1:10" x14ac:dyDescent="0.2">
      <c r="A657" s="16" t="s">
        <v>756</v>
      </c>
      <c r="B657" s="17" t="s">
        <v>127</v>
      </c>
      <c r="C657" s="18">
        <v>35120016.899999999</v>
      </c>
      <c r="D657" s="24">
        <v>35508203.460129999</v>
      </c>
      <c r="E657" s="24">
        <v>14836822.08361</v>
      </c>
      <c r="F657" s="13">
        <f t="shared" si="34"/>
        <v>42.246056218754269</v>
      </c>
      <c r="G657" s="13">
        <f t="shared" si="33"/>
        <v>41.784209387752789</v>
      </c>
      <c r="H657" s="13">
        <v>13867599.64102</v>
      </c>
      <c r="I657" s="13">
        <f t="shared" si="32"/>
        <v>106.98911468227756</v>
      </c>
      <c r="J657" s="33"/>
    </row>
    <row r="658" spans="1:10" x14ac:dyDescent="0.2">
      <c r="A658" s="16" t="s">
        <v>781</v>
      </c>
      <c r="B658" s="17" t="s">
        <v>971</v>
      </c>
      <c r="C658" s="18">
        <v>527230.5</v>
      </c>
      <c r="D658" s="24">
        <v>527230.5</v>
      </c>
      <c r="E658" s="24">
        <v>211579.10396000001</v>
      </c>
      <c r="F658" s="13">
        <f t="shared" si="34"/>
        <v>40.130285323022854</v>
      </c>
      <c r="G658" s="13">
        <f t="shared" si="33"/>
        <v>40.130285323022854</v>
      </c>
      <c r="H658" s="13">
        <v>232060.66672000001</v>
      </c>
      <c r="I658" s="13">
        <f t="shared" si="32"/>
        <v>91.174048127374945</v>
      </c>
      <c r="J658" s="33"/>
    </row>
    <row r="659" spans="1:10" x14ac:dyDescent="0.2">
      <c r="A659" s="16" t="s">
        <v>318</v>
      </c>
      <c r="B659" s="17" t="s">
        <v>1204</v>
      </c>
      <c r="C659" s="18">
        <v>430949.9</v>
      </c>
      <c r="D659" s="24">
        <v>430949.9</v>
      </c>
      <c r="E659" s="24">
        <v>0</v>
      </c>
      <c r="F659" s="13">
        <f t="shared" si="34"/>
        <v>0</v>
      </c>
      <c r="G659" s="13">
        <f t="shared" si="33"/>
        <v>0</v>
      </c>
      <c r="H659" s="13">
        <v>0</v>
      </c>
      <c r="I659" s="13"/>
      <c r="J659" s="33"/>
    </row>
    <row r="660" spans="1:10" x14ac:dyDescent="0.2">
      <c r="A660" s="16" t="s">
        <v>681</v>
      </c>
      <c r="B660" s="17" t="s">
        <v>209</v>
      </c>
      <c r="C660" s="18">
        <v>239.5</v>
      </c>
      <c r="D660" s="24">
        <v>404.06013000000002</v>
      </c>
      <c r="E660" s="24">
        <v>209.58127999999999</v>
      </c>
      <c r="F660" s="13">
        <f t="shared" si="34"/>
        <v>87.507841336116911</v>
      </c>
      <c r="G660" s="13">
        <f t="shared" si="33"/>
        <v>51.868834472730576</v>
      </c>
      <c r="H660" s="13">
        <v>0</v>
      </c>
      <c r="I660" s="13"/>
      <c r="J660" s="33"/>
    </row>
    <row r="661" spans="1:10" x14ac:dyDescent="0.2">
      <c r="A661" s="16" t="s">
        <v>1143</v>
      </c>
      <c r="B661" s="17" t="s">
        <v>1039</v>
      </c>
      <c r="C661" s="18">
        <v>2359345.2999999998</v>
      </c>
      <c r="D661" s="24">
        <v>2359345.2999999998</v>
      </c>
      <c r="E661" s="24">
        <v>1387686.3776700001</v>
      </c>
      <c r="F661" s="13">
        <f t="shared" si="34"/>
        <v>58.816586858651007</v>
      </c>
      <c r="G661" s="13">
        <f t="shared" si="33"/>
        <v>58.816586858651007</v>
      </c>
      <c r="H661" s="13">
        <v>1138718.0822399999</v>
      </c>
      <c r="I661" s="13">
        <f t="shared" si="32"/>
        <v>121.86390989245103</v>
      </c>
      <c r="J661" s="33"/>
    </row>
    <row r="662" spans="1:10" x14ac:dyDescent="0.2">
      <c r="A662" s="16" t="s">
        <v>1350</v>
      </c>
      <c r="B662" s="17" t="s">
        <v>1267</v>
      </c>
      <c r="C662" s="18">
        <v>65631.399999999994</v>
      </c>
      <c r="D662" s="24">
        <v>70427.199999999997</v>
      </c>
      <c r="E662" s="24">
        <v>13485.465550000001</v>
      </c>
      <c r="F662" s="13">
        <f t="shared" si="34"/>
        <v>20.547276989367898</v>
      </c>
      <c r="G662" s="13">
        <f t="shared" si="33"/>
        <v>19.148092711338801</v>
      </c>
      <c r="H662" s="13">
        <v>10646.293089999999</v>
      </c>
      <c r="I662" s="13">
        <f t="shared" si="32"/>
        <v>126.6681786420742</v>
      </c>
      <c r="J662" s="33"/>
    </row>
    <row r="663" spans="1:10" x14ac:dyDescent="0.2">
      <c r="A663" s="16" t="s">
        <v>953</v>
      </c>
      <c r="B663" s="17" t="s">
        <v>13</v>
      </c>
      <c r="C663" s="18">
        <v>665666.9</v>
      </c>
      <c r="D663" s="24">
        <v>719903.7</v>
      </c>
      <c r="E663" s="24">
        <v>304944.00058999995</v>
      </c>
      <c r="F663" s="13">
        <f t="shared" si="34"/>
        <v>45.810299504151395</v>
      </c>
      <c r="G663" s="13">
        <f t="shared" si="33"/>
        <v>42.358998931384846</v>
      </c>
      <c r="H663" s="13">
        <v>297802.8885</v>
      </c>
      <c r="I663" s="13">
        <f t="shared" si="32"/>
        <v>102.39793244651484</v>
      </c>
      <c r="J663" s="33"/>
    </row>
    <row r="664" spans="1:10" x14ac:dyDescent="0.2">
      <c r="A664" s="16" t="s">
        <v>217</v>
      </c>
      <c r="B664" s="17" t="s">
        <v>265</v>
      </c>
      <c r="C664" s="18">
        <v>6781355</v>
      </c>
      <c r="D664" s="24">
        <v>6843480.5999999996</v>
      </c>
      <c r="E664" s="24">
        <v>2336686.7201100001</v>
      </c>
      <c r="F664" s="13">
        <f t="shared" si="34"/>
        <v>34.457519479661514</v>
      </c>
      <c r="G664" s="13">
        <f t="shared" si="33"/>
        <v>34.144711685308209</v>
      </c>
      <c r="H664" s="13">
        <v>2608810.4167399998</v>
      </c>
      <c r="I664" s="13">
        <f t="shared" si="32"/>
        <v>89.569050518816596</v>
      </c>
      <c r="J664" s="33"/>
    </row>
    <row r="665" spans="1:10" x14ac:dyDescent="0.2">
      <c r="A665" s="16" t="s">
        <v>754</v>
      </c>
      <c r="B665" s="17" t="s">
        <v>1110</v>
      </c>
      <c r="C665" s="18">
        <v>19387078.100000001</v>
      </c>
      <c r="D665" s="24">
        <v>19416791.600000001</v>
      </c>
      <c r="E665" s="24">
        <v>6661925.6293799998</v>
      </c>
      <c r="F665" s="13">
        <f t="shared" si="34"/>
        <v>34.3627110543285</v>
      </c>
      <c r="G665" s="13">
        <f t="shared" si="33"/>
        <v>34.310125826246185</v>
      </c>
      <c r="H665" s="13">
        <v>8067671.8902799999</v>
      </c>
      <c r="I665" s="13">
        <f t="shared" si="32"/>
        <v>82.575564797154726</v>
      </c>
      <c r="J665" s="33"/>
    </row>
    <row r="666" spans="1:10" x14ac:dyDescent="0.2">
      <c r="A666" s="16" t="s">
        <v>1341</v>
      </c>
      <c r="B666" s="17" t="s">
        <v>464</v>
      </c>
      <c r="C666" s="18">
        <v>486609.3</v>
      </c>
      <c r="D666" s="24">
        <v>486609.3</v>
      </c>
      <c r="E666" s="24">
        <v>128072.63298000001</v>
      </c>
      <c r="F666" s="13">
        <f t="shared" si="34"/>
        <v>26.319396891921304</v>
      </c>
      <c r="G666" s="13">
        <f t="shared" si="33"/>
        <v>26.319396891921304</v>
      </c>
      <c r="H666" s="13">
        <v>113172.26815999999</v>
      </c>
      <c r="I666" s="13">
        <f t="shared" si="32"/>
        <v>113.16609189005055</v>
      </c>
      <c r="J666" s="33"/>
    </row>
    <row r="667" spans="1:10" x14ac:dyDescent="0.2">
      <c r="A667" s="16" t="s">
        <v>119</v>
      </c>
      <c r="B667" s="17" t="s">
        <v>34</v>
      </c>
      <c r="C667" s="18">
        <v>4415911</v>
      </c>
      <c r="D667" s="24">
        <v>4653061.3</v>
      </c>
      <c r="E667" s="24">
        <v>3792232.5720900004</v>
      </c>
      <c r="F667" s="13">
        <f t="shared" si="34"/>
        <v>85.87656255051337</v>
      </c>
      <c r="G667" s="13">
        <f t="shared" si="33"/>
        <v>81.499733779350819</v>
      </c>
      <c r="H667" s="13">
        <v>1398717.1352899999</v>
      </c>
      <c r="I667" s="36" t="s">
        <v>1499</v>
      </c>
      <c r="J667" s="33"/>
    </row>
    <row r="668" spans="1:10" x14ac:dyDescent="0.2">
      <c r="A668" s="16" t="s">
        <v>102</v>
      </c>
      <c r="B668" s="17" t="s">
        <v>497</v>
      </c>
      <c r="C668" s="18">
        <v>9288696.0999999996</v>
      </c>
      <c r="D668" s="24">
        <v>9931816.9856499992</v>
      </c>
      <c r="E668" s="24">
        <v>2023245.28253</v>
      </c>
      <c r="F668" s="13">
        <f t="shared" si="34"/>
        <v>21.781800811956806</v>
      </c>
      <c r="G668" s="13">
        <f t="shared" si="33"/>
        <v>20.371350835937562</v>
      </c>
      <c r="H668" s="13">
        <v>1770009.4958499998</v>
      </c>
      <c r="I668" s="13">
        <f t="shared" si="32"/>
        <v>114.30702983649195</v>
      </c>
      <c r="J668" s="33"/>
    </row>
    <row r="669" spans="1:10" x14ac:dyDescent="0.2">
      <c r="A669" s="16" t="s">
        <v>192</v>
      </c>
      <c r="B669" s="17" t="s">
        <v>722</v>
      </c>
      <c r="C669" s="18">
        <v>4338118.0999999996</v>
      </c>
      <c r="D669" s="24">
        <v>4789895.7</v>
      </c>
      <c r="E669" s="24">
        <v>433883.34872000001</v>
      </c>
      <c r="F669" s="13">
        <f t="shared" si="34"/>
        <v>10.001649072670475</v>
      </c>
      <c r="G669" s="13">
        <f t="shared" si="33"/>
        <v>9.0583047292658154</v>
      </c>
      <c r="H669" s="13">
        <v>202041.41774999999</v>
      </c>
      <c r="I669" s="36" t="s">
        <v>1499</v>
      </c>
      <c r="J669" s="33"/>
    </row>
    <row r="670" spans="1:10" x14ac:dyDescent="0.2">
      <c r="A670" s="16" t="s">
        <v>1145</v>
      </c>
      <c r="B670" s="17" t="s">
        <v>947</v>
      </c>
      <c r="C670" s="18">
        <v>3814197.6</v>
      </c>
      <c r="D670" s="24">
        <v>3997985.9856500002</v>
      </c>
      <c r="E670" s="24">
        <v>1030296.7003500001</v>
      </c>
      <c r="F670" s="13">
        <f t="shared" si="34"/>
        <v>27.012147990182783</v>
      </c>
      <c r="G670" s="13">
        <f t="shared" si="33"/>
        <v>25.770392994073806</v>
      </c>
      <c r="H670" s="13">
        <v>872854.04204999993</v>
      </c>
      <c r="I670" s="13">
        <f t="shared" si="32"/>
        <v>118.03768450567378</v>
      </c>
      <c r="J670" s="33"/>
    </row>
    <row r="671" spans="1:10" x14ac:dyDescent="0.2">
      <c r="A671" s="16" t="s">
        <v>1193</v>
      </c>
      <c r="B671" s="17" t="s">
        <v>322</v>
      </c>
      <c r="C671" s="18">
        <v>946926.3</v>
      </c>
      <c r="D671" s="24">
        <v>954395.2</v>
      </c>
      <c r="E671" s="24">
        <v>445056.53811999998</v>
      </c>
      <c r="F671" s="13">
        <f t="shared" si="34"/>
        <v>47.000124309568754</v>
      </c>
      <c r="G671" s="13">
        <f t="shared" si="33"/>
        <v>46.632311030063853</v>
      </c>
      <c r="H671" s="13">
        <v>602034.06939999992</v>
      </c>
      <c r="I671" s="13">
        <f t="shared" si="32"/>
        <v>73.925473779839876</v>
      </c>
      <c r="J671" s="33"/>
    </row>
    <row r="672" spans="1:10" x14ac:dyDescent="0.2">
      <c r="A672" s="16" t="s">
        <v>1416</v>
      </c>
      <c r="B672" s="17" t="s">
        <v>785</v>
      </c>
      <c r="C672" s="18">
        <v>189454.1</v>
      </c>
      <c r="D672" s="24">
        <v>189540.1</v>
      </c>
      <c r="E672" s="24">
        <v>114008.69534000001</v>
      </c>
      <c r="F672" s="13">
        <f t="shared" si="34"/>
        <v>60.17747588466019</v>
      </c>
      <c r="G672" s="13">
        <f t="shared" si="33"/>
        <v>60.150171567916232</v>
      </c>
      <c r="H672" s="13">
        <v>93079.966650000002</v>
      </c>
      <c r="I672" s="13">
        <f t="shared" si="32"/>
        <v>122.48467575057947</v>
      </c>
      <c r="J672" s="33"/>
    </row>
    <row r="673" spans="1:10" x14ac:dyDescent="0.2">
      <c r="A673" s="16" t="s">
        <v>559</v>
      </c>
      <c r="B673" s="17" t="s">
        <v>237</v>
      </c>
      <c r="C673" s="18">
        <v>648659.1</v>
      </c>
      <c r="D673" s="24">
        <v>757480.23987000005</v>
      </c>
      <c r="E673" s="24">
        <v>162356.77393</v>
      </c>
      <c r="F673" s="13">
        <f t="shared" si="34"/>
        <v>25.029599358122006</v>
      </c>
      <c r="G673" s="13">
        <f t="shared" si="33"/>
        <v>21.433796604102032</v>
      </c>
      <c r="H673" s="13">
        <v>662161.66750999994</v>
      </c>
      <c r="I673" s="13">
        <f t="shared" si="32"/>
        <v>24.51920458345591</v>
      </c>
      <c r="J673" s="33"/>
    </row>
    <row r="674" spans="1:10" x14ac:dyDescent="0.2">
      <c r="A674" s="16" t="s">
        <v>1192</v>
      </c>
      <c r="B674" s="17" t="s">
        <v>1079</v>
      </c>
      <c r="C674" s="18">
        <v>2301.3000000000002</v>
      </c>
      <c r="D674" s="24">
        <v>2301.3000000000002</v>
      </c>
      <c r="E674" s="24">
        <v>960.85587999999996</v>
      </c>
      <c r="F674" s="13">
        <f t="shared" si="34"/>
        <v>41.75274323208621</v>
      </c>
      <c r="G674" s="13">
        <f t="shared" si="33"/>
        <v>41.75274323208621</v>
      </c>
      <c r="H674" s="13">
        <v>501.63963000000001</v>
      </c>
      <c r="I674" s="13">
        <f t="shared" si="32"/>
        <v>191.54305651648772</v>
      </c>
      <c r="J674" s="33"/>
    </row>
    <row r="675" spans="1:10" x14ac:dyDescent="0.2">
      <c r="A675" s="16" t="s">
        <v>704</v>
      </c>
      <c r="B675" s="17" t="s">
        <v>1297</v>
      </c>
      <c r="C675" s="18">
        <v>446986.4</v>
      </c>
      <c r="D675" s="24">
        <v>446986.4</v>
      </c>
      <c r="E675" s="24">
        <v>80364.3704</v>
      </c>
      <c r="F675" s="13">
        <f t="shared" si="34"/>
        <v>17.979153370214394</v>
      </c>
      <c r="G675" s="13">
        <f t="shared" si="33"/>
        <v>17.979153370214394</v>
      </c>
      <c r="H675" s="13">
        <v>0</v>
      </c>
      <c r="I675" s="13"/>
      <c r="J675" s="33"/>
    </row>
    <row r="676" spans="1:10" x14ac:dyDescent="0.2">
      <c r="A676" s="16" t="s">
        <v>495</v>
      </c>
      <c r="B676" s="17" t="s">
        <v>54</v>
      </c>
      <c r="C676" s="18">
        <v>31004.9</v>
      </c>
      <c r="D676" s="24">
        <v>139989.4</v>
      </c>
      <c r="E676" s="24">
        <v>15755.001470000001</v>
      </c>
      <c r="F676" s="13">
        <f t="shared" si="34"/>
        <v>50.814553409299826</v>
      </c>
      <c r="G676" s="13">
        <f t="shared" si="33"/>
        <v>11.254424599291092</v>
      </c>
      <c r="H676" s="13">
        <v>13519.023359999999</v>
      </c>
      <c r="I676" s="13">
        <f t="shared" si="32"/>
        <v>116.53949438844673</v>
      </c>
      <c r="J676" s="33"/>
    </row>
    <row r="677" spans="1:10" x14ac:dyDescent="0.2">
      <c r="A677" s="16" t="s">
        <v>411</v>
      </c>
      <c r="B677" s="17" t="s">
        <v>1144</v>
      </c>
      <c r="C677" s="18">
        <v>168366.5</v>
      </c>
      <c r="D677" s="24">
        <v>168203.13987000001</v>
      </c>
      <c r="E677" s="24">
        <v>65276.546179999998</v>
      </c>
      <c r="F677" s="13">
        <f t="shared" si="34"/>
        <v>38.770507304006436</v>
      </c>
      <c r="G677" s="13">
        <f t="shared" si="33"/>
        <v>38.808161506646428</v>
      </c>
      <c r="H677" s="13">
        <v>648141.00451999996</v>
      </c>
      <c r="I677" s="13">
        <f t="shared" si="32"/>
        <v>10.071349555848959</v>
      </c>
      <c r="J677" s="33"/>
    </row>
    <row r="678" spans="1:10" x14ac:dyDescent="0.2">
      <c r="A678" s="16" t="s">
        <v>51</v>
      </c>
      <c r="B678" s="17" t="s">
        <v>607</v>
      </c>
      <c r="C678" s="18">
        <v>25286619.899999999</v>
      </c>
      <c r="D678" s="24">
        <v>27431921.786200002</v>
      </c>
      <c r="E678" s="24">
        <v>14800413.505270001</v>
      </c>
      <c r="F678" s="13">
        <f t="shared" si="34"/>
        <v>58.530612489136999</v>
      </c>
      <c r="G678" s="13">
        <f t="shared" si="33"/>
        <v>53.953250598416147</v>
      </c>
      <c r="H678" s="13">
        <v>14439749.054719999</v>
      </c>
      <c r="I678" s="13">
        <f t="shared" si="32"/>
        <v>102.49771965692236</v>
      </c>
      <c r="J678" s="33"/>
    </row>
    <row r="679" spans="1:10" x14ac:dyDescent="0.2">
      <c r="A679" s="16" t="s">
        <v>1417</v>
      </c>
      <c r="B679" s="17" t="s">
        <v>827</v>
      </c>
      <c r="C679" s="18">
        <v>4222722.2</v>
      </c>
      <c r="D679" s="24">
        <v>4222722.2</v>
      </c>
      <c r="E679" s="24">
        <v>2521576.7252600002</v>
      </c>
      <c r="F679" s="13">
        <f t="shared" si="34"/>
        <v>59.714482881682343</v>
      </c>
      <c r="G679" s="13">
        <f t="shared" si="33"/>
        <v>59.714482881682343</v>
      </c>
      <c r="H679" s="13">
        <v>2215943.3307500002</v>
      </c>
      <c r="I679" s="13">
        <f t="shared" si="32"/>
        <v>113.79247340258274</v>
      </c>
      <c r="J679" s="33"/>
    </row>
    <row r="680" spans="1:10" x14ac:dyDescent="0.2">
      <c r="A680" s="16" t="s">
        <v>962</v>
      </c>
      <c r="B680" s="17" t="s">
        <v>1052</v>
      </c>
      <c r="C680" s="18">
        <v>15940363.4</v>
      </c>
      <c r="D680" s="24">
        <v>17526855.899999999</v>
      </c>
      <c r="E680" s="24">
        <v>8967155.6111500002</v>
      </c>
      <c r="F680" s="13">
        <f t="shared" si="34"/>
        <v>56.254398887480818</v>
      </c>
      <c r="G680" s="13">
        <f t="shared" si="33"/>
        <v>51.162374257610011</v>
      </c>
      <c r="H680" s="13">
        <v>9619522.1706299987</v>
      </c>
      <c r="I680" s="13">
        <f t="shared" si="32"/>
        <v>93.218305983307758</v>
      </c>
      <c r="J680" s="33"/>
    </row>
    <row r="681" spans="1:10" x14ac:dyDescent="0.2">
      <c r="A681" s="16" t="s">
        <v>886</v>
      </c>
      <c r="B681" s="17" t="s">
        <v>427</v>
      </c>
      <c r="C681" s="18">
        <v>1013584.6</v>
      </c>
      <c r="D681" s="24">
        <v>986984.2</v>
      </c>
      <c r="E681" s="24">
        <v>862790.04513999994</v>
      </c>
      <c r="F681" s="13">
        <f t="shared" si="34"/>
        <v>85.12264739815501</v>
      </c>
      <c r="G681" s="13">
        <f t="shared" si="33"/>
        <v>87.416804153501133</v>
      </c>
      <c r="H681" s="13">
        <v>605621.7742000001</v>
      </c>
      <c r="I681" s="13">
        <f t="shared" si="32"/>
        <v>142.46351136890806</v>
      </c>
      <c r="J681" s="33"/>
    </row>
    <row r="682" spans="1:10" x14ac:dyDescent="0.2">
      <c r="A682" s="16" t="s">
        <v>157</v>
      </c>
      <c r="B682" s="17" t="s">
        <v>663</v>
      </c>
      <c r="C682" s="18">
        <v>2861449.1</v>
      </c>
      <c r="D682" s="24">
        <v>3080360.4861999997</v>
      </c>
      <c r="E682" s="24">
        <v>1672002.73278</v>
      </c>
      <c r="F682" s="13">
        <f t="shared" si="34"/>
        <v>58.432027771523174</v>
      </c>
      <c r="G682" s="13">
        <f t="shared" si="33"/>
        <v>54.279450092629233</v>
      </c>
      <c r="H682" s="13">
        <v>1386015.1832099999</v>
      </c>
      <c r="I682" s="13">
        <f t="shared" si="32"/>
        <v>120.63379629851205</v>
      </c>
      <c r="J682" s="33"/>
    </row>
    <row r="683" spans="1:10" ht="25.5" x14ac:dyDescent="0.2">
      <c r="A683" s="16" t="s">
        <v>647</v>
      </c>
      <c r="B683" s="17" t="s">
        <v>873</v>
      </c>
      <c r="C683" s="18">
        <v>109316.5</v>
      </c>
      <c r="D683" s="24">
        <v>108486.2</v>
      </c>
      <c r="E683" s="24">
        <v>54007.267</v>
      </c>
      <c r="F683" s="13">
        <f t="shared" si="34"/>
        <v>49.404497033842098</v>
      </c>
      <c r="G683" s="13">
        <f t="shared" si="33"/>
        <v>49.782614747313488</v>
      </c>
      <c r="H683" s="13">
        <v>50652.13708</v>
      </c>
      <c r="I683" s="13">
        <f t="shared" si="32"/>
        <v>106.6238664613517</v>
      </c>
      <c r="J683" s="33"/>
    </row>
    <row r="684" spans="1:10" x14ac:dyDescent="0.2">
      <c r="A684" s="16" t="s">
        <v>173</v>
      </c>
      <c r="B684" s="17" t="s">
        <v>499</v>
      </c>
      <c r="C684" s="18">
        <v>143821.79999999999</v>
      </c>
      <c r="D684" s="24">
        <v>143821.79999999999</v>
      </c>
      <c r="E684" s="24">
        <v>61528.250159999996</v>
      </c>
      <c r="F684" s="13">
        <f t="shared" si="34"/>
        <v>42.780892854907947</v>
      </c>
      <c r="G684" s="13">
        <f t="shared" si="33"/>
        <v>42.780892854907947</v>
      </c>
      <c r="H684" s="13">
        <v>97872.086200000005</v>
      </c>
      <c r="I684" s="13">
        <f t="shared" si="32"/>
        <v>62.865984111412544</v>
      </c>
      <c r="J684" s="33"/>
    </row>
    <row r="685" spans="1:10" x14ac:dyDescent="0.2">
      <c r="A685" s="16" t="s">
        <v>89</v>
      </c>
      <c r="B685" s="17" t="s">
        <v>948</v>
      </c>
      <c r="C685" s="18">
        <v>995362.3</v>
      </c>
      <c r="D685" s="24">
        <v>1362691</v>
      </c>
      <c r="E685" s="24">
        <v>661352.87378000002</v>
      </c>
      <c r="F685" s="13">
        <f t="shared" si="34"/>
        <v>66.443432082971199</v>
      </c>
      <c r="G685" s="13">
        <f t="shared" si="33"/>
        <v>48.532856955832251</v>
      </c>
      <c r="H685" s="13">
        <v>464122.37264999998</v>
      </c>
      <c r="I685" s="13">
        <f t="shared" si="32"/>
        <v>142.49536603975216</v>
      </c>
      <c r="J685" s="33"/>
    </row>
    <row r="686" spans="1:10" x14ac:dyDescent="0.2">
      <c r="A686" s="16" t="s">
        <v>1455</v>
      </c>
      <c r="B686" s="17" t="s">
        <v>336</v>
      </c>
      <c r="C686" s="18">
        <v>4924513.5</v>
      </c>
      <c r="D686" s="24">
        <v>5314409.5999999996</v>
      </c>
      <c r="E686" s="24">
        <v>2655661.11253</v>
      </c>
      <c r="F686" s="13">
        <f t="shared" si="34"/>
        <v>53.92738008597194</v>
      </c>
      <c r="G686" s="13">
        <f t="shared" si="33"/>
        <v>49.970952794643459</v>
      </c>
      <c r="H686" s="13">
        <v>2220810.77091</v>
      </c>
      <c r="I686" s="13">
        <f t="shared" si="32"/>
        <v>119.58070211636338</v>
      </c>
      <c r="J686" s="33"/>
    </row>
    <row r="687" spans="1:10" x14ac:dyDescent="0.2">
      <c r="A687" s="16" t="s">
        <v>347</v>
      </c>
      <c r="B687" s="17" t="s">
        <v>1175</v>
      </c>
      <c r="C687" s="18">
        <v>4788271.7</v>
      </c>
      <c r="D687" s="24">
        <v>5178167.8</v>
      </c>
      <c r="E687" s="24">
        <v>2588913.2380900001</v>
      </c>
      <c r="F687" s="13">
        <f t="shared" si="34"/>
        <v>54.067801501113642</v>
      </c>
      <c r="G687" s="13">
        <f t="shared" si="33"/>
        <v>49.996704202787718</v>
      </c>
      <c r="H687" s="13">
        <v>2166238.4607199999</v>
      </c>
      <c r="I687" s="13">
        <f t="shared" si="32"/>
        <v>119.51192285772242</v>
      </c>
      <c r="J687" s="33"/>
    </row>
    <row r="688" spans="1:10" x14ac:dyDescent="0.2">
      <c r="A688" s="16" t="s">
        <v>73</v>
      </c>
      <c r="B688" s="17" t="s">
        <v>1397</v>
      </c>
      <c r="C688" s="18">
        <v>15450.6</v>
      </c>
      <c r="D688" s="24">
        <v>15450.6</v>
      </c>
      <c r="E688" s="24">
        <v>9400</v>
      </c>
      <c r="F688" s="13">
        <f t="shared" si="34"/>
        <v>60.839061266229145</v>
      </c>
      <c r="G688" s="13">
        <f t="shared" si="33"/>
        <v>60.839061266229145</v>
      </c>
      <c r="H688" s="13">
        <v>9100</v>
      </c>
      <c r="I688" s="13">
        <f t="shared" si="32"/>
        <v>103.29670329670331</v>
      </c>
      <c r="J688" s="33"/>
    </row>
    <row r="689" spans="1:10" x14ac:dyDescent="0.2">
      <c r="A689" s="16" t="s">
        <v>949</v>
      </c>
      <c r="B689" s="17" t="s">
        <v>406</v>
      </c>
      <c r="C689" s="18">
        <v>120791.2</v>
      </c>
      <c r="D689" s="24">
        <v>120791.2</v>
      </c>
      <c r="E689" s="24">
        <v>57347.87444</v>
      </c>
      <c r="F689" s="13">
        <f t="shared" si="34"/>
        <v>47.476864572915915</v>
      </c>
      <c r="G689" s="13">
        <f t="shared" si="33"/>
        <v>47.476864572915915</v>
      </c>
      <c r="H689" s="13">
        <v>45472.310189999997</v>
      </c>
      <c r="I689" s="13">
        <f t="shared" si="32"/>
        <v>126.11603457220349</v>
      </c>
      <c r="J689" s="33"/>
    </row>
    <row r="690" spans="1:10" x14ac:dyDescent="0.2">
      <c r="A690" s="16" t="s">
        <v>330</v>
      </c>
      <c r="B690" s="17" t="s">
        <v>697</v>
      </c>
      <c r="C690" s="18">
        <v>12538919.300000001</v>
      </c>
      <c r="D690" s="24">
        <v>13916904.699999999</v>
      </c>
      <c r="E690" s="24">
        <v>6087377.4261499997</v>
      </c>
      <c r="F690" s="13">
        <f t="shared" si="34"/>
        <v>48.547863500086478</v>
      </c>
      <c r="G690" s="13">
        <f t="shared" si="33"/>
        <v>43.740886047383796</v>
      </c>
      <c r="H690" s="13">
        <v>4434563.5876700003</v>
      </c>
      <c r="I690" s="13">
        <f t="shared" si="32"/>
        <v>137.27117236689389</v>
      </c>
      <c r="J690" s="33"/>
    </row>
    <row r="691" spans="1:10" x14ac:dyDescent="0.2">
      <c r="A691" s="16" t="s">
        <v>830</v>
      </c>
      <c r="B691" s="17" t="s">
        <v>917</v>
      </c>
      <c r="C691" s="18">
        <v>4282495.7</v>
      </c>
      <c r="D691" s="24">
        <v>4361093.9000000004</v>
      </c>
      <c r="E691" s="24">
        <v>1279138.46313</v>
      </c>
      <c r="F691" s="13">
        <f t="shared" si="34"/>
        <v>29.868995855150537</v>
      </c>
      <c r="G691" s="13">
        <f t="shared" si="33"/>
        <v>29.330679239215645</v>
      </c>
      <c r="H691" s="13">
        <v>1269961.1737200001</v>
      </c>
      <c r="I691" s="13">
        <f t="shared" si="32"/>
        <v>100.72264330594594</v>
      </c>
      <c r="J691" s="33"/>
    </row>
    <row r="692" spans="1:10" x14ac:dyDescent="0.2">
      <c r="A692" s="16" t="s">
        <v>412</v>
      </c>
      <c r="B692" s="17" t="s">
        <v>1155</v>
      </c>
      <c r="C692" s="18">
        <v>3371101.3</v>
      </c>
      <c r="D692" s="24">
        <v>4330892.8</v>
      </c>
      <c r="E692" s="24">
        <v>2671096.36112</v>
      </c>
      <c r="F692" s="13">
        <f t="shared" si="34"/>
        <v>79.235125954832625</v>
      </c>
      <c r="G692" s="13">
        <f t="shared" si="33"/>
        <v>61.675420853640162</v>
      </c>
      <c r="H692" s="13">
        <v>1847896.3195699998</v>
      </c>
      <c r="I692" s="13">
        <f t="shared" si="32"/>
        <v>144.54795611809848</v>
      </c>
      <c r="J692" s="33"/>
    </row>
    <row r="693" spans="1:10" x14ac:dyDescent="0.2">
      <c r="A693" s="16" t="s">
        <v>1443</v>
      </c>
      <c r="B693" s="17" t="s">
        <v>541</v>
      </c>
      <c r="C693" s="18">
        <v>67344.5</v>
      </c>
      <c r="D693" s="24">
        <v>67344.5</v>
      </c>
      <c r="E693" s="24">
        <v>43435.725549999996</v>
      </c>
      <c r="F693" s="13">
        <f t="shared" si="34"/>
        <v>64.497806873612546</v>
      </c>
      <c r="G693" s="13">
        <f t="shared" si="33"/>
        <v>64.497806873612546</v>
      </c>
      <c r="H693" s="13">
        <v>40292.03297</v>
      </c>
      <c r="I693" s="13">
        <f t="shared" si="32"/>
        <v>107.80226845922785</v>
      </c>
      <c r="J693" s="33"/>
    </row>
    <row r="694" spans="1:10" x14ac:dyDescent="0.2">
      <c r="A694" s="16" t="s">
        <v>4</v>
      </c>
      <c r="B694" s="17" t="s">
        <v>763</v>
      </c>
      <c r="C694" s="18">
        <v>1178901.3</v>
      </c>
      <c r="D694" s="24">
        <v>1180175.3</v>
      </c>
      <c r="E694" s="24">
        <v>695684.70860000001</v>
      </c>
      <c r="F694" s="13">
        <f t="shared" si="34"/>
        <v>59.011276737077146</v>
      </c>
      <c r="G694" s="13">
        <f t="shared" si="33"/>
        <v>58.947574025655335</v>
      </c>
      <c r="H694" s="13">
        <v>368352.08098000003</v>
      </c>
      <c r="I694" s="13">
        <f t="shared" si="32"/>
        <v>188.86406362877932</v>
      </c>
      <c r="J694" s="33"/>
    </row>
    <row r="695" spans="1:10" x14ac:dyDescent="0.2">
      <c r="A695" s="16" t="s">
        <v>1067</v>
      </c>
      <c r="B695" s="17" t="s">
        <v>983</v>
      </c>
      <c r="C695" s="18">
        <v>388505.4</v>
      </c>
      <c r="D695" s="24">
        <v>328410</v>
      </c>
      <c r="E695" s="24">
        <v>180692.69500000001</v>
      </c>
      <c r="F695" s="13">
        <f t="shared" si="34"/>
        <v>46.50969973647728</v>
      </c>
      <c r="G695" s="13">
        <f t="shared" si="33"/>
        <v>55.020460704607046</v>
      </c>
      <c r="H695" s="13">
        <v>169667.68749000001</v>
      </c>
      <c r="I695" s="13">
        <f t="shared" si="32"/>
        <v>106.49800069364991</v>
      </c>
      <c r="J695" s="33"/>
    </row>
    <row r="696" spans="1:10" ht="25.5" x14ac:dyDescent="0.2">
      <c r="A696" s="16" t="s">
        <v>1447</v>
      </c>
      <c r="B696" s="17" t="s">
        <v>1216</v>
      </c>
      <c r="C696" s="18">
        <v>165073.70000000001</v>
      </c>
      <c r="D696" s="24">
        <v>165073.70000000001</v>
      </c>
      <c r="E696" s="24">
        <v>93072.085000000006</v>
      </c>
      <c r="F696" s="13">
        <f t="shared" si="34"/>
        <v>56.382140219792731</v>
      </c>
      <c r="G696" s="13">
        <f t="shared" si="33"/>
        <v>56.382140219792731</v>
      </c>
      <c r="H696" s="13">
        <v>80124.100930000001</v>
      </c>
      <c r="I696" s="13">
        <f t="shared" si="32"/>
        <v>116.15991183640482</v>
      </c>
      <c r="J696" s="33"/>
    </row>
    <row r="697" spans="1:10" x14ac:dyDescent="0.2">
      <c r="A697" s="16" t="s">
        <v>589</v>
      </c>
      <c r="B697" s="17" t="s">
        <v>1054</v>
      </c>
      <c r="C697" s="18">
        <v>3085497.4</v>
      </c>
      <c r="D697" s="24">
        <v>3483914.5</v>
      </c>
      <c r="E697" s="24">
        <v>1124257.38775</v>
      </c>
      <c r="F697" s="13">
        <f t="shared" si="34"/>
        <v>36.43682823229733</v>
      </c>
      <c r="G697" s="13">
        <f t="shared" si="33"/>
        <v>32.269947719727341</v>
      </c>
      <c r="H697" s="13">
        <v>658270.19201</v>
      </c>
      <c r="I697" s="13">
        <f t="shared" si="32"/>
        <v>170.78965467312563</v>
      </c>
      <c r="J697" s="33"/>
    </row>
    <row r="698" spans="1:10" x14ac:dyDescent="0.2">
      <c r="A698" s="16" t="s">
        <v>1206</v>
      </c>
      <c r="B698" s="17" t="s">
        <v>631</v>
      </c>
      <c r="C698" s="18">
        <v>22036741.699999999</v>
      </c>
      <c r="D698" s="24">
        <v>23993101.75</v>
      </c>
      <c r="E698" s="24">
        <v>13254712.947249999</v>
      </c>
      <c r="F698" s="13">
        <f t="shared" si="34"/>
        <v>60.148243001142042</v>
      </c>
      <c r="G698" s="13">
        <f t="shared" si="33"/>
        <v>55.243849191987024</v>
      </c>
      <c r="H698" s="13">
        <v>12403872.034530001</v>
      </c>
      <c r="I698" s="13">
        <f t="shared" si="32"/>
        <v>106.85947831734654</v>
      </c>
      <c r="J698" s="33"/>
    </row>
    <row r="699" spans="1:10" x14ac:dyDescent="0.2">
      <c r="A699" s="16" t="s">
        <v>786</v>
      </c>
      <c r="B699" s="17" t="s">
        <v>1450</v>
      </c>
      <c r="C699" s="18">
        <v>97615.6</v>
      </c>
      <c r="D699" s="24">
        <v>97615.6</v>
      </c>
      <c r="E699" s="24">
        <v>53556.5798</v>
      </c>
      <c r="F699" s="13">
        <f t="shared" si="34"/>
        <v>54.864775507193521</v>
      </c>
      <c r="G699" s="13">
        <f t="shared" si="33"/>
        <v>54.864775507193521</v>
      </c>
      <c r="H699" s="13">
        <v>45682.409650000001</v>
      </c>
      <c r="I699" s="13">
        <f t="shared" si="32"/>
        <v>117.23676620898213</v>
      </c>
      <c r="J699" s="33"/>
    </row>
    <row r="700" spans="1:10" x14ac:dyDescent="0.2">
      <c r="A700" s="16" t="s">
        <v>1359</v>
      </c>
      <c r="B700" s="17" t="s">
        <v>223</v>
      </c>
      <c r="C700" s="18">
        <v>3263742.4</v>
      </c>
      <c r="D700" s="24">
        <v>3263682.4</v>
      </c>
      <c r="E700" s="24">
        <v>1906728.0481099999</v>
      </c>
      <c r="F700" s="13">
        <f t="shared" si="34"/>
        <v>58.421523956976507</v>
      </c>
      <c r="G700" s="13">
        <f t="shared" si="33"/>
        <v>58.422597986556532</v>
      </c>
      <c r="H700" s="13">
        <v>1552471.29691</v>
      </c>
      <c r="I700" s="13">
        <f t="shared" si="32"/>
        <v>122.81889216922102</v>
      </c>
      <c r="J700" s="33"/>
    </row>
    <row r="701" spans="1:10" x14ac:dyDescent="0.2">
      <c r="A701" s="16" t="s">
        <v>937</v>
      </c>
      <c r="B701" s="17" t="s">
        <v>463</v>
      </c>
      <c r="C701" s="18">
        <v>13065896.9</v>
      </c>
      <c r="D701" s="24">
        <v>15013362.25</v>
      </c>
      <c r="E701" s="24">
        <v>8232206.2474100003</v>
      </c>
      <c r="F701" s="13">
        <f t="shared" si="34"/>
        <v>63.005290110700315</v>
      </c>
      <c r="G701" s="13">
        <f t="shared" si="33"/>
        <v>54.832529251800345</v>
      </c>
      <c r="H701" s="13">
        <v>7080995.7724200003</v>
      </c>
      <c r="I701" s="13">
        <f t="shared" si="32"/>
        <v>116.25774837310152</v>
      </c>
      <c r="J701" s="33"/>
    </row>
    <row r="702" spans="1:10" x14ac:dyDescent="0.2">
      <c r="A702" s="16" t="s">
        <v>327</v>
      </c>
      <c r="B702" s="17" t="s">
        <v>691</v>
      </c>
      <c r="C702" s="18">
        <v>5115557</v>
      </c>
      <c r="D702" s="24">
        <v>5124352.7</v>
      </c>
      <c r="E702" s="24">
        <v>2808727.4231599998</v>
      </c>
      <c r="F702" s="13">
        <f t="shared" si="34"/>
        <v>54.905603107540394</v>
      </c>
      <c r="G702" s="13">
        <f t="shared" si="33"/>
        <v>54.811360333569539</v>
      </c>
      <c r="H702" s="13">
        <v>3497417.0393099999</v>
      </c>
      <c r="I702" s="13">
        <f t="shared" si="32"/>
        <v>80.308621808342579</v>
      </c>
      <c r="J702" s="33"/>
    </row>
    <row r="703" spans="1:10" x14ac:dyDescent="0.2">
      <c r="A703" s="16" t="s">
        <v>160</v>
      </c>
      <c r="B703" s="17" t="s">
        <v>282</v>
      </c>
      <c r="C703" s="18">
        <v>493929.8</v>
      </c>
      <c r="D703" s="24">
        <v>494088.8</v>
      </c>
      <c r="E703" s="24">
        <v>253494.64877</v>
      </c>
      <c r="F703" s="13">
        <f t="shared" si="34"/>
        <v>51.321999354969073</v>
      </c>
      <c r="G703" s="13">
        <f t="shared" ref="G703:G718" si="35">E703/D703*100</f>
        <v>51.305483704548664</v>
      </c>
      <c r="H703" s="13">
        <v>227305.51624</v>
      </c>
      <c r="I703" s="13">
        <f t="shared" ref="I703:I718" si="36">E703/H703*100</f>
        <v>111.52155608152874</v>
      </c>
      <c r="J703" s="33"/>
    </row>
    <row r="704" spans="1:10" x14ac:dyDescent="0.2">
      <c r="A704" s="16" t="s">
        <v>38</v>
      </c>
      <c r="B704" s="17" t="s">
        <v>967</v>
      </c>
      <c r="C704" s="18">
        <v>2229154.6</v>
      </c>
      <c r="D704" s="24">
        <v>2449384.7999999998</v>
      </c>
      <c r="E704" s="24">
        <v>579798.95108000003</v>
      </c>
      <c r="F704" s="13">
        <f t="shared" si="34"/>
        <v>26.009813365120571</v>
      </c>
      <c r="G704" s="13">
        <f t="shared" si="35"/>
        <v>23.671207197823719</v>
      </c>
      <c r="H704" s="13">
        <v>965943.85704999999</v>
      </c>
      <c r="I704" s="13">
        <f t="shared" si="36"/>
        <v>60.024083889379511</v>
      </c>
      <c r="J704" s="33"/>
    </row>
    <row r="705" spans="1:10" x14ac:dyDescent="0.2">
      <c r="A705" s="16" t="s">
        <v>1497</v>
      </c>
      <c r="B705" s="17" t="s">
        <v>1498</v>
      </c>
      <c r="C705" s="18">
        <v>0</v>
      </c>
      <c r="D705" s="24">
        <v>0</v>
      </c>
      <c r="E705" s="24">
        <v>0</v>
      </c>
      <c r="F705" s="13"/>
      <c r="G705" s="13"/>
      <c r="H705" s="13">
        <v>0</v>
      </c>
      <c r="I705" s="13"/>
      <c r="J705" s="33"/>
    </row>
    <row r="706" spans="1:10" x14ac:dyDescent="0.2">
      <c r="A706" s="16" t="s">
        <v>562</v>
      </c>
      <c r="B706" s="17" t="s">
        <v>1425</v>
      </c>
      <c r="C706" s="18">
        <v>1549519.8</v>
      </c>
      <c r="D706" s="24">
        <v>1789023.6</v>
      </c>
      <c r="E706" s="24">
        <v>191656.39990000002</v>
      </c>
      <c r="F706" s="13">
        <f t="shared" si="34"/>
        <v>12.368760947746523</v>
      </c>
      <c r="G706" s="13">
        <f t="shared" si="35"/>
        <v>10.712905067322758</v>
      </c>
      <c r="H706" s="13">
        <v>659193.81151999999</v>
      </c>
      <c r="I706" s="13">
        <f t="shared" si="36"/>
        <v>29.074362736820863</v>
      </c>
      <c r="J706" s="33"/>
    </row>
    <row r="707" spans="1:10" x14ac:dyDescent="0.2">
      <c r="A707" s="16" t="s">
        <v>934</v>
      </c>
      <c r="B707" s="17" t="s">
        <v>807</v>
      </c>
      <c r="C707" s="18">
        <v>646322.4</v>
      </c>
      <c r="D707" s="24">
        <v>627048.80000000005</v>
      </c>
      <c r="E707" s="24">
        <v>372524.08305000002</v>
      </c>
      <c r="F707" s="13">
        <f t="shared" si="34"/>
        <v>57.63750150853506</v>
      </c>
      <c r="G707" s="13">
        <f t="shared" si="35"/>
        <v>59.409105487483593</v>
      </c>
      <c r="H707" s="13">
        <v>293922.84411000001</v>
      </c>
      <c r="I707" s="13">
        <f t="shared" si="36"/>
        <v>126.74213335748196</v>
      </c>
      <c r="J707" s="33"/>
    </row>
    <row r="708" spans="1:10" x14ac:dyDescent="0.2">
      <c r="A708" s="16" t="s">
        <v>1121</v>
      </c>
      <c r="B708" s="17" t="s">
        <v>1262</v>
      </c>
      <c r="C708" s="18">
        <v>33312.400000000001</v>
      </c>
      <c r="D708" s="24">
        <v>33312.400000000001</v>
      </c>
      <c r="E708" s="24">
        <v>15618.468130000001</v>
      </c>
      <c r="F708" s="13">
        <f t="shared" si="34"/>
        <v>46.884848074590849</v>
      </c>
      <c r="G708" s="13">
        <f t="shared" si="35"/>
        <v>46.884848074590849</v>
      </c>
      <c r="H708" s="13">
        <v>12827.201419999999</v>
      </c>
      <c r="I708" s="13">
        <f t="shared" si="36"/>
        <v>121.76052763658873</v>
      </c>
      <c r="J708" s="33"/>
    </row>
    <row r="709" spans="1:10" x14ac:dyDescent="0.2">
      <c r="A709" s="16" t="s">
        <v>1147</v>
      </c>
      <c r="B709" s="17" t="s">
        <v>719</v>
      </c>
      <c r="C709" s="18">
        <v>223466.2</v>
      </c>
      <c r="D709" s="24">
        <v>223946.2</v>
      </c>
      <c r="E709" s="24">
        <v>123091.10698000001</v>
      </c>
      <c r="F709" s="13">
        <f t="shared" si="34"/>
        <v>55.082650969139856</v>
      </c>
      <c r="G709" s="13">
        <f t="shared" si="35"/>
        <v>54.964588360954558</v>
      </c>
      <c r="H709" s="13">
        <v>108922.97528</v>
      </c>
      <c r="I709" s="13">
        <f t="shared" si="36"/>
        <v>113.00747768189316</v>
      </c>
      <c r="J709" s="33"/>
    </row>
    <row r="710" spans="1:10" x14ac:dyDescent="0.2">
      <c r="A710" s="16" t="s">
        <v>348</v>
      </c>
      <c r="B710" s="17" t="s">
        <v>78</v>
      </c>
      <c r="C710" s="18">
        <v>54129.1</v>
      </c>
      <c r="D710" s="24">
        <v>54129.1</v>
      </c>
      <c r="E710" s="24">
        <v>28900</v>
      </c>
      <c r="F710" s="13">
        <f t="shared" si="34"/>
        <v>53.390874779000576</v>
      </c>
      <c r="G710" s="13">
        <f t="shared" si="35"/>
        <v>53.390874779000576</v>
      </c>
      <c r="H710" s="13">
        <v>21700</v>
      </c>
      <c r="I710" s="13">
        <f t="shared" si="36"/>
        <v>133.17972350230414</v>
      </c>
      <c r="J710" s="33"/>
    </row>
    <row r="711" spans="1:10" x14ac:dyDescent="0.2">
      <c r="A711" s="16" t="s">
        <v>133</v>
      </c>
      <c r="B711" s="17" t="s">
        <v>320</v>
      </c>
      <c r="C711" s="18">
        <v>23273.4</v>
      </c>
      <c r="D711" s="24">
        <v>23273.4</v>
      </c>
      <c r="E711" s="24">
        <v>12300</v>
      </c>
      <c r="F711" s="13">
        <f t="shared" ref="F711:F757" si="37">E711/C711*100</f>
        <v>52.850034803681453</v>
      </c>
      <c r="G711" s="13">
        <f t="shared" si="35"/>
        <v>52.850034803681453</v>
      </c>
      <c r="H711" s="13">
        <v>12900</v>
      </c>
      <c r="I711" s="13">
        <f t="shared" si="36"/>
        <v>95.348837209302332</v>
      </c>
      <c r="J711" s="33"/>
    </row>
    <row r="712" spans="1:10" x14ac:dyDescent="0.2">
      <c r="A712" s="16" t="s">
        <v>1190</v>
      </c>
      <c r="B712" s="17" t="s">
        <v>784</v>
      </c>
      <c r="C712" s="18">
        <v>146063.70000000001</v>
      </c>
      <c r="D712" s="24">
        <v>146543.70000000001</v>
      </c>
      <c r="E712" s="24">
        <v>81891.106980000011</v>
      </c>
      <c r="F712" s="13">
        <f t="shared" si="37"/>
        <v>56.065337917634572</v>
      </c>
      <c r="G712" s="13">
        <f t="shared" si="35"/>
        <v>55.88169739129011</v>
      </c>
      <c r="H712" s="13">
        <v>74322.975279999999</v>
      </c>
      <c r="I712" s="13">
        <f t="shared" si="36"/>
        <v>110.18276202141838</v>
      </c>
      <c r="J712" s="33"/>
    </row>
    <row r="713" spans="1:10" ht="25.5" x14ac:dyDescent="0.2">
      <c r="A713" s="16" t="s">
        <v>942</v>
      </c>
      <c r="B713" s="17" t="s">
        <v>1075</v>
      </c>
      <c r="C713" s="18">
        <v>57109.8</v>
      </c>
      <c r="D713" s="24">
        <v>57109.8</v>
      </c>
      <c r="E713" s="24">
        <v>1406.17497</v>
      </c>
      <c r="F713" s="13">
        <f t="shared" si="37"/>
        <v>2.4622305979008856</v>
      </c>
      <c r="G713" s="13">
        <f t="shared" si="35"/>
        <v>2.4622305979008856</v>
      </c>
      <c r="H713" s="13">
        <v>0</v>
      </c>
      <c r="I713" s="13"/>
      <c r="J713" s="33"/>
    </row>
    <row r="714" spans="1:10" x14ac:dyDescent="0.2">
      <c r="A714" s="16" t="s">
        <v>382</v>
      </c>
      <c r="B714" s="17" t="s">
        <v>1296</v>
      </c>
      <c r="C714" s="18">
        <v>57109.8</v>
      </c>
      <c r="D714" s="24">
        <v>57109.8</v>
      </c>
      <c r="E714" s="24">
        <v>1406.17497</v>
      </c>
      <c r="F714" s="13">
        <f t="shared" si="37"/>
        <v>2.4622305979008856</v>
      </c>
      <c r="G714" s="13">
        <f t="shared" si="35"/>
        <v>2.4622305979008856</v>
      </c>
      <c r="H714" s="13">
        <v>0</v>
      </c>
      <c r="I714" s="13"/>
      <c r="J714" s="33"/>
    </row>
    <row r="715" spans="1:10" ht="25.5" x14ac:dyDescent="0.2">
      <c r="A715" s="16" t="s">
        <v>1028</v>
      </c>
      <c r="B715" s="17" t="s">
        <v>825</v>
      </c>
      <c r="C715" s="18">
        <v>2931717.3</v>
      </c>
      <c r="D715" s="24">
        <v>2975728.9</v>
      </c>
      <c r="E715" s="24">
        <v>1637145.2503</v>
      </c>
      <c r="F715" s="13">
        <f t="shared" si="37"/>
        <v>55.842534691185953</v>
      </c>
      <c r="G715" s="13">
        <f t="shared" si="35"/>
        <v>55.016612914570274</v>
      </c>
      <c r="H715" s="13">
        <v>1425164.47022</v>
      </c>
      <c r="I715" s="13">
        <f t="shared" si="36"/>
        <v>114.87412747858336</v>
      </c>
      <c r="J715" s="33"/>
    </row>
    <row r="716" spans="1:10" ht="25.5" x14ac:dyDescent="0.2">
      <c r="A716" s="16" t="s">
        <v>110</v>
      </c>
      <c r="B716" s="17" t="s">
        <v>196</v>
      </c>
      <c r="C716" s="18">
        <v>1677100.2</v>
      </c>
      <c r="D716" s="24">
        <v>1677100.2</v>
      </c>
      <c r="E716" s="24">
        <v>1278679.95</v>
      </c>
      <c r="F716" s="13">
        <f t="shared" si="37"/>
        <v>76.243503518752192</v>
      </c>
      <c r="G716" s="13">
        <f t="shared" si="35"/>
        <v>76.243503518752192</v>
      </c>
      <c r="H716" s="13">
        <v>1120070.3500000001</v>
      </c>
      <c r="I716" s="13">
        <f t="shared" si="36"/>
        <v>114.16068196073577</v>
      </c>
      <c r="J716" s="33"/>
    </row>
    <row r="717" spans="1:10" x14ac:dyDescent="0.2">
      <c r="A717" s="16" t="s">
        <v>804</v>
      </c>
      <c r="B717" s="17" t="s">
        <v>426</v>
      </c>
      <c r="C717" s="18">
        <v>736929.4</v>
      </c>
      <c r="D717" s="24">
        <v>736929.4</v>
      </c>
      <c r="E717" s="24">
        <v>216403.92499999999</v>
      </c>
      <c r="F717" s="13">
        <f t="shared" si="37"/>
        <v>29.365625119584042</v>
      </c>
      <c r="G717" s="13">
        <f t="shared" si="35"/>
        <v>29.365625119584042</v>
      </c>
      <c r="H717" s="13">
        <v>234429.35</v>
      </c>
      <c r="I717" s="13">
        <f t="shared" si="36"/>
        <v>92.310935042903111</v>
      </c>
      <c r="J717" s="33"/>
    </row>
    <row r="718" spans="1:10" x14ac:dyDescent="0.2">
      <c r="A718" s="16" t="s">
        <v>146</v>
      </c>
      <c r="B718" s="17" t="s">
        <v>659</v>
      </c>
      <c r="C718" s="18">
        <v>517687.7</v>
      </c>
      <c r="D718" s="24">
        <v>561699.30000000005</v>
      </c>
      <c r="E718" s="24">
        <v>142061.37530000001</v>
      </c>
      <c r="F718" s="13">
        <f t="shared" si="37"/>
        <v>27.44152030268442</v>
      </c>
      <c r="G718" s="13">
        <f t="shared" si="35"/>
        <v>25.291357012551025</v>
      </c>
      <c r="H718" s="13">
        <v>70664.770220000006</v>
      </c>
      <c r="I718" s="36" t="s">
        <v>1499</v>
      </c>
      <c r="J718" s="33"/>
    </row>
    <row r="719" spans="1:10" x14ac:dyDescent="0.2">
      <c r="A719" s="2" t="s">
        <v>1372</v>
      </c>
      <c r="B719" s="8" t="s">
        <v>479</v>
      </c>
      <c r="C719" s="5">
        <f>C7-C638</f>
        <v>-7003307.1000000089</v>
      </c>
      <c r="D719" s="13">
        <f>D7-D638</f>
        <v>-12872849.758319989</v>
      </c>
      <c r="E719" s="5">
        <v>10615561.44369</v>
      </c>
      <c r="F719" s="5">
        <f t="shared" si="37"/>
        <v>-151.57926522585291</v>
      </c>
      <c r="G719" s="5">
        <f>E719/D719*100</f>
        <v>-82.464735027525222</v>
      </c>
      <c r="H719" s="5">
        <f>H7-H638</f>
        <v>12468856.969409995</v>
      </c>
      <c r="I719" s="5">
        <f>E719/H719*100</f>
        <v>85.136604499781271</v>
      </c>
      <c r="J719" s="33"/>
    </row>
    <row r="720" spans="1:10" x14ac:dyDescent="0.2">
      <c r="A720" s="2" t="s">
        <v>568</v>
      </c>
      <c r="B720" s="8" t="s">
        <v>1404</v>
      </c>
      <c r="C720" s="5">
        <f>C721+C748</f>
        <v>7003307.1000000034</v>
      </c>
      <c r="D720" s="13">
        <f>D721+D748</f>
        <v>12872849.758319983</v>
      </c>
      <c r="E720" s="5">
        <v>-10615561.44369</v>
      </c>
      <c r="F720" s="5">
        <f t="shared" si="37"/>
        <v>-151.57926522585302</v>
      </c>
      <c r="G720" s="5">
        <f t="shared" ref="G720" si="38">E720/D720*100</f>
        <v>-82.464735027525265</v>
      </c>
      <c r="H720" s="5">
        <v>-12468856.96941</v>
      </c>
      <c r="I720" s="5">
        <f t="shared" ref="I720" si="39">E720/H720*100</f>
        <v>85.136604499781228</v>
      </c>
      <c r="J720" s="33"/>
    </row>
    <row r="721" spans="1:10" ht="25.5" x14ac:dyDescent="0.2">
      <c r="A721" s="2" t="s">
        <v>1214</v>
      </c>
      <c r="B721" s="8" t="s">
        <v>814</v>
      </c>
      <c r="C721" s="5">
        <f>C722+C728</f>
        <v>-8951833.5999999996</v>
      </c>
      <c r="D721" s="13">
        <f>D722+D728</f>
        <v>-8951833.5999999996</v>
      </c>
      <c r="E721" s="5">
        <v>-3682084.1363300001</v>
      </c>
      <c r="F721" s="5">
        <f t="shared" si="37"/>
        <v>41.132178063832647</v>
      </c>
      <c r="G721" s="5">
        <f t="shared" ref="G721:G757" si="40">E721/D721*100</f>
        <v>41.132178063832647</v>
      </c>
      <c r="H721" s="5">
        <v>3339916.3453799998</v>
      </c>
      <c r="I721" s="5">
        <f t="shared" ref="I721:I757" si="41">E721/H721*100</f>
        <v>-110.24480123351923</v>
      </c>
      <c r="J721" s="33"/>
    </row>
    <row r="722" spans="1:10" ht="25.5" x14ac:dyDescent="0.2">
      <c r="A722" s="2" t="s">
        <v>507</v>
      </c>
      <c r="B722" s="8" t="s">
        <v>798</v>
      </c>
      <c r="C722" s="5">
        <v>-3168418.5</v>
      </c>
      <c r="D722" s="13">
        <v>-3168418.5</v>
      </c>
      <c r="E722" s="5">
        <v>-4305730</v>
      </c>
      <c r="F722" s="5">
        <f t="shared" si="37"/>
        <v>135.895242374074</v>
      </c>
      <c r="G722" s="5">
        <f t="shared" si="40"/>
        <v>135.895242374074</v>
      </c>
      <c r="H722" s="5">
        <v>0</v>
      </c>
      <c r="I722" s="5"/>
      <c r="J722" s="33"/>
    </row>
    <row r="723" spans="1:10" ht="25.5" x14ac:dyDescent="0.2">
      <c r="A723" s="2" t="s">
        <v>1239</v>
      </c>
      <c r="B723" s="8" t="s">
        <v>1011</v>
      </c>
      <c r="C723" s="5">
        <v>-3168418.5</v>
      </c>
      <c r="D723" s="13">
        <v>-3168418.5</v>
      </c>
      <c r="E723" s="5">
        <v>-4305730</v>
      </c>
      <c r="F723" s="5">
        <f t="shared" si="37"/>
        <v>135.895242374074</v>
      </c>
      <c r="G723" s="5">
        <f t="shared" si="40"/>
        <v>135.895242374074</v>
      </c>
      <c r="H723" s="5">
        <v>0</v>
      </c>
      <c r="I723" s="5"/>
      <c r="J723" s="33"/>
    </row>
    <row r="724" spans="1:10" ht="25.5" x14ac:dyDescent="0.2">
      <c r="A724" s="2" t="s">
        <v>384</v>
      </c>
      <c r="B724" s="8" t="s">
        <v>201</v>
      </c>
      <c r="C724" s="5">
        <v>1948317</v>
      </c>
      <c r="D724" s="13">
        <v>1948317</v>
      </c>
      <c r="E724" s="5">
        <v>0</v>
      </c>
      <c r="F724" s="5">
        <f t="shared" si="37"/>
        <v>0</v>
      </c>
      <c r="G724" s="5">
        <f t="shared" si="40"/>
        <v>0</v>
      </c>
      <c r="H724" s="5">
        <v>0</v>
      </c>
      <c r="I724" s="5"/>
      <c r="J724" s="33"/>
    </row>
    <row r="725" spans="1:10" ht="38.25" x14ac:dyDescent="0.2">
      <c r="A725" s="2" t="s">
        <v>1336</v>
      </c>
      <c r="B725" s="8" t="s">
        <v>1398</v>
      </c>
      <c r="C725" s="5">
        <v>-5116735.5</v>
      </c>
      <c r="D725" s="13">
        <v>-5116735.5</v>
      </c>
      <c r="E725" s="5">
        <v>-4305730</v>
      </c>
      <c r="F725" s="5">
        <f t="shared" si="37"/>
        <v>84.14994286884675</v>
      </c>
      <c r="G725" s="5">
        <f t="shared" si="40"/>
        <v>84.14994286884675</v>
      </c>
      <c r="H725" s="5">
        <v>0</v>
      </c>
      <c r="I725" s="5"/>
      <c r="J725" s="33"/>
    </row>
    <row r="726" spans="1:10" ht="38.25" x14ac:dyDescent="0.2">
      <c r="A726" s="2" t="s">
        <v>965</v>
      </c>
      <c r="B726" s="8" t="s">
        <v>811</v>
      </c>
      <c r="C726" s="5">
        <v>1948317</v>
      </c>
      <c r="D726" s="13">
        <v>1948317</v>
      </c>
      <c r="E726" s="5">
        <v>0</v>
      </c>
      <c r="F726" s="5">
        <f t="shared" si="37"/>
        <v>0</v>
      </c>
      <c r="G726" s="5">
        <f t="shared" si="40"/>
        <v>0</v>
      </c>
      <c r="H726" s="5">
        <v>0</v>
      </c>
      <c r="I726" s="5"/>
      <c r="J726" s="33"/>
    </row>
    <row r="727" spans="1:10" ht="38.25" x14ac:dyDescent="0.2">
      <c r="A727" s="2" t="s">
        <v>1467</v>
      </c>
      <c r="B727" s="8" t="s">
        <v>1163</v>
      </c>
      <c r="C727" s="5">
        <v>-5116735.5</v>
      </c>
      <c r="D727" s="13">
        <v>-5116735.5</v>
      </c>
      <c r="E727" s="5">
        <v>-4305730</v>
      </c>
      <c r="F727" s="5">
        <f t="shared" si="37"/>
        <v>84.14994286884675</v>
      </c>
      <c r="G727" s="5">
        <f t="shared" si="40"/>
        <v>84.14994286884675</v>
      </c>
      <c r="H727" s="5">
        <v>0</v>
      </c>
      <c r="I727" s="5"/>
      <c r="J727" s="33"/>
    </row>
    <row r="728" spans="1:10" x14ac:dyDescent="0.2">
      <c r="A728" s="2" t="s">
        <v>1208</v>
      </c>
      <c r="B728" s="8" t="s">
        <v>1386</v>
      </c>
      <c r="C728" s="5">
        <v>-5783415.0999999996</v>
      </c>
      <c r="D728" s="13">
        <v>-5783415.0999999996</v>
      </c>
      <c r="E728" s="5">
        <v>623645.86366999999</v>
      </c>
      <c r="F728" s="5">
        <f t="shared" si="37"/>
        <v>-10.783349506937519</v>
      </c>
      <c r="G728" s="5">
        <f t="shared" ref="G728:G734" si="42">E728/D728*100</f>
        <v>-10.783349506937519</v>
      </c>
      <c r="H728" s="5">
        <v>3339916.3453799998</v>
      </c>
      <c r="I728" s="5">
        <f>E728/H728*100</f>
        <v>18.672499523309007</v>
      </c>
      <c r="J728" s="33"/>
    </row>
    <row r="729" spans="1:10" ht="25.5" x14ac:dyDescent="0.2">
      <c r="A729" s="2" t="s">
        <v>1470</v>
      </c>
      <c r="B729" s="8" t="s">
        <v>124</v>
      </c>
      <c r="C729" s="5">
        <v>20000</v>
      </c>
      <c r="D729" s="13">
        <v>20000</v>
      </c>
      <c r="E729" s="5">
        <v>100823</v>
      </c>
      <c r="F729" s="34" t="s">
        <v>1499</v>
      </c>
      <c r="G729" s="34" t="s">
        <v>1499</v>
      </c>
      <c r="H729" s="5">
        <v>0</v>
      </c>
      <c r="I729" s="5"/>
      <c r="J729" s="33"/>
    </row>
    <row r="730" spans="1:10" ht="25.5" x14ac:dyDescent="0.2">
      <c r="A730" s="2" t="s">
        <v>447</v>
      </c>
      <c r="B730" s="8" t="s">
        <v>783</v>
      </c>
      <c r="C730" s="5">
        <v>20000</v>
      </c>
      <c r="D730" s="13">
        <v>20000</v>
      </c>
      <c r="E730" s="5">
        <v>100823</v>
      </c>
      <c r="F730" s="34" t="s">
        <v>1499</v>
      </c>
      <c r="G730" s="34" t="s">
        <v>1499</v>
      </c>
      <c r="H730" s="5">
        <v>0</v>
      </c>
      <c r="I730" s="5"/>
      <c r="J730" s="33"/>
    </row>
    <row r="731" spans="1:10" ht="25.5" x14ac:dyDescent="0.2">
      <c r="A731" s="2" t="s">
        <v>709</v>
      </c>
      <c r="B731" s="8" t="s">
        <v>226</v>
      </c>
      <c r="C731" s="5">
        <v>20000</v>
      </c>
      <c r="D731" s="13">
        <v>20000</v>
      </c>
      <c r="E731" s="5">
        <v>100823</v>
      </c>
      <c r="F731" s="34" t="s">
        <v>1499</v>
      </c>
      <c r="G731" s="34" t="s">
        <v>1499</v>
      </c>
      <c r="H731" s="5">
        <v>0</v>
      </c>
      <c r="I731" s="5"/>
      <c r="J731" s="33"/>
    </row>
    <row r="732" spans="1:10" ht="25.5" x14ac:dyDescent="0.2">
      <c r="A732" s="2" t="s">
        <v>185</v>
      </c>
      <c r="B732" s="8" t="s">
        <v>344</v>
      </c>
      <c r="C732" s="5">
        <v>8988.9</v>
      </c>
      <c r="D732" s="13">
        <v>8988.9</v>
      </c>
      <c r="E732" s="5">
        <v>42076.863669999999</v>
      </c>
      <c r="F732" s="34" t="s">
        <v>1499</v>
      </c>
      <c r="G732" s="34" t="s">
        <v>1499</v>
      </c>
      <c r="H732" s="5">
        <v>-1169618.54523</v>
      </c>
      <c r="I732" s="5">
        <f t="shared" ref="I732:I748" si="43">E732/H732*100</f>
        <v>-3.597486021540961</v>
      </c>
      <c r="J732" s="33"/>
    </row>
    <row r="733" spans="1:10" ht="25.5" x14ac:dyDescent="0.2">
      <c r="A733" s="2" t="s">
        <v>944</v>
      </c>
      <c r="B733" s="8" t="s">
        <v>294</v>
      </c>
      <c r="C733" s="5">
        <v>-180000</v>
      </c>
      <c r="D733" s="13">
        <v>-180000</v>
      </c>
      <c r="E733" s="5">
        <v>0</v>
      </c>
      <c r="F733" s="5">
        <f t="shared" si="37"/>
        <v>0</v>
      </c>
      <c r="G733" s="5">
        <f t="shared" si="42"/>
        <v>0</v>
      </c>
      <c r="H733" s="5">
        <v>-1218567.1910000001</v>
      </c>
      <c r="I733" s="5">
        <f t="shared" si="43"/>
        <v>0</v>
      </c>
      <c r="J733" s="33"/>
    </row>
    <row r="734" spans="1:10" ht="25.5" x14ac:dyDescent="0.2">
      <c r="A734" s="2" t="s">
        <v>1393</v>
      </c>
      <c r="B734" s="8" t="s">
        <v>656</v>
      </c>
      <c r="C734" s="5">
        <v>188988.9</v>
      </c>
      <c r="D734" s="13">
        <v>188988.9</v>
      </c>
      <c r="E734" s="5">
        <v>42076.863669999999</v>
      </c>
      <c r="F734" s="5">
        <f t="shared" si="37"/>
        <v>22.264198410594485</v>
      </c>
      <c r="G734" s="5">
        <f t="shared" si="42"/>
        <v>22.264198410594485</v>
      </c>
      <c r="H734" s="5">
        <v>48948.645770000003</v>
      </c>
      <c r="I734" s="5">
        <f t="shared" si="43"/>
        <v>85.961241640291448</v>
      </c>
      <c r="J734" s="33"/>
    </row>
    <row r="735" spans="1:10" ht="25.5" x14ac:dyDescent="0.2">
      <c r="A735" s="2" t="s">
        <v>352</v>
      </c>
      <c r="B735" s="8" t="s">
        <v>1361</v>
      </c>
      <c r="C735" s="5">
        <v>0</v>
      </c>
      <c r="D735" s="13">
        <v>0</v>
      </c>
      <c r="E735" s="5">
        <v>1.8636699999999999</v>
      </c>
      <c r="F735" s="5"/>
      <c r="G735" s="5"/>
      <c r="H735" s="5">
        <v>15.545769999999999</v>
      </c>
      <c r="I735" s="5">
        <f t="shared" si="43"/>
        <v>11.988277196948109</v>
      </c>
      <c r="J735" s="33"/>
    </row>
    <row r="736" spans="1:10" ht="38.25" x14ac:dyDescent="0.2">
      <c r="A736" s="2" t="s">
        <v>1088</v>
      </c>
      <c r="B736" s="8" t="s">
        <v>1471</v>
      </c>
      <c r="C736" s="5">
        <v>0</v>
      </c>
      <c r="D736" s="13">
        <v>0</v>
      </c>
      <c r="E736" s="5">
        <v>1.8636699999999999</v>
      </c>
      <c r="F736" s="5"/>
      <c r="G736" s="5"/>
      <c r="H736" s="5">
        <v>15.545769999999999</v>
      </c>
      <c r="I736" s="5">
        <f t="shared" si="43"/>
        <v>11.988277196948109</v>
      </c>
      <c r="J736" s="33"/>
    </row>
    <row r="737" spans="1:10" ht="25.5" x14ac:dyDescent="0.2">
      <c r="A737" s="2" t="s">
        <v>740</v>
      </c>
      <c r="B737" s="8" t="s">
        <v>264</v>
      </c>
      <c r="C737" s="5">
        <v>-180000</v>
      </c>
      <c r="D737" s="13">
        <v>-180000</v>
      </c>
      <c r="E737" s="5">
        <v>0</v>
      </c>
      <c r="F737" s="5">
        <f t="shared" si="37"/>
        <v>0</v>
      </c>
      <c r="G737" s="5">
        <f t="shared" ref="G737:G743" si="44">E737/D737*100</f>
        <v>0</v>
      </c>
      <c r="H737" s="5">
        <v>-1218567.1910000001</v>
      </c>
      <c r="I737" s="5">
        <f t="shared" si="43"/>
        <v>0</v>
      </c>
      <c r="J737" s="33"/>
    </row>
    <row r="738" spans="1:10" ht="38.25" x14ac:dyDescent="0.2">
      <c r="A738" s="2" t="s">
        <v>605</v>
      </c>
      <c r="B738" s="8" t="s">
        <v>634</v>
      </c>
      <c r="C738" s="5">
        <v>188988.9</v>
      </c>
      <c r="D738" s="13">
        <v>188988.9</v>
      </c>
      <c r="E738" s="5">
        <v>42075</v>
      </c>
      <c r="F738" s="5">
        <f t="shared" si="37"/>
        <v>22.263212283896038</v>
      </c>
      <c r="G738" s="5">
        <f t="shared" si="44"/>
        <v>22.263212283896038</v>
      </c>
      <c r="H738" s="5">
        <v>48933.1</v>
      </c>
      <c r="I738" s="5">
        <f t="shared" si="43"/>
        <v>85.984742434057921</v>
      </c>
      <c r="J738" s="33"/>
    </row>
    <row r="739" spans="1:10" ht="38.25" x14ac:dyDescent="0.2">
      <c r="A739" s="2" t="s">
        <v>924</v>
      </c>
      <c r="B739" s="8" t="s">
        <v>371</v>
      </c>
      <c r="C739" s="5">
        <v>-180000</v>
      </c>
      <c r="D739" s="13">
        <v>-180000</v>
      </c>
      <c r="E739" s="5">
        <v>0</v>
      </c>
      <c r="F739" s="5">
        <f t="shared" si="37"/>
        <v>0</v>
      </c>
      <c r="G739" s="5">
        <f t="shared" si="44"/>
        <v>0</v>
      </c>
      <c r="H739" s="5">
        <v>-1218567.1910000001</v>
      </c>
      <c r="I739" s="5">
        <f t="shared" si="43"/>
        <v>0</v>
      </c>
      <c r="J739" s="33"/>
    </row>
    <row r="740" spans="1:10" ht="38.25" x14ac:dyDescent="0.2">
      <c r="A740" s="2" t="s">
        <v>593</v>
      </c>
      <c r="B740" s="8" t="s">
        <v>106</v>
      </c>
      <c r="C740" s="5">
        <v>188988.9</v>
      </c>
      <c r="D740" s="13">
        <v>188988.9</v>
      </c>
      <c r="E740" s="5">
        <v>42075</v>
      </c>
      <c r="F740" s="5">
        <f t="shared" si="37"/>
        <v>22.263212283896038</v>
      </c>
      <c r="G740" s="5">
        <f t="shared" si="44"/>
        <v>22.263212283896038</v>
      </c>
      <c r="H740" s="5">
        <v>48933.1</v>
      </c>
      <c r="I740" s="5">
        <f t="shared" si="43"/>
        <v>85.984742434057921</v>
      </c>
      <c r="J740" s="33"/>
    </row>
    <row r="741" spans="1:10" ht="25.5" x14ac:dyDescent="0.2">
      <c r="A741" s="2" t="s">
        <v>1257</v>
      </c>
      <c r="B741" s="8" t="s">
        <v>899</v>
      </c>
      <c r="C741" s="5">
        <v>-5812404</v>
      </c>
      <c r="D741" s="13">
        <v>-5812404</v>
      </c>
      <c r="E741" s="5">
        <v>480746</v>
      </c>
      <c r="F741" s="5">
        <f t="shared" si="37"/>
        <v>-8.2710355302212317</v>
      </c>
      <c r="G741" s="5">
        <f t="shared" si="44"/>
        <v>-8.2710355302212317</v>
      </c>
      <c r="H741" s="5">
        <v>4509534.8906100001</v>
      </c>
      <c r="I741" s="5">
        <f t="shared" si="43"/>
        <v>10.660655958135186</v>
      </c>
      <c r="J741" s="33"/>
    </row>
    <row r="742" spans="1:10" ht="63.75" x14ac:dyDescent="0.2">
      <c r="A742" s="2" t="s">
        <v>850</v>
      </c>
      <c r="B742" s="8" t="s">
        <v>829</v>
      </c>
      <c r="C742" s="5">
        <v>-5812404</v>
      </c>
      <c r="D742" s="13">
        <v>-5812404</v>
      </c>
      <c r="E742" s="5">
        <v>480746</v>
      </c>
      <c r="F742" s="5">
        <f t="shared" si="37"/>
        <v>-8.2710355302212317</v>
      </c>
      <c r="G742" s="5">
        <f t="shared" si="44"/>
        <v>-8.2710355302212317</v>
      </c>
      <c r="H742" s="5">
        <v>4509534.8906100001</v>
      </c>
      <c r="I742" s="5">
        <f t="shared" si="43"/>
        <v>10.660655958135186</v>
      </c>
      <c r="J742" s="33"/>
    </row>
    <row r="743" spans="1:10" ht="140.25" x14ac:dyDescent="0.2">
      <c r="A743" s="2" t="s">
        <v>1225</v>
      </c>
      <c r="B743" s="8" t="s">
        <v>654</v>
      </c>
      <c r="C743" s="5">
        <v>-5812404</v>
      </c>
      <c r="D743" s="13">
        <v>-5812404</v>
      </c>
      <c r="E743" s="5">
        <v>480746</v>
      </c>
      <c r="F743" s="5">
        <f t="shared" si="37"/>
        <v>-8.2710355302212317</v>
      </c>
      <c r="G743" s="5">
        <f t="shared" si="44"/>
        <v>-8.2710355302212317</v>
      </c>
      <c r="H743" s="5">
        <v>4509534.8906100001</v>
      </c>
      <c r="I743" s="5">
        <f t="shared" si="43"/>
        <v>10.660655958135186</v>
      </c>
      <c r="J743" s="33"/>
    </row>
    <row r="744" spans="1:10" ht="216.75" x14ac:dyDescent="0.2">
      <c r="A744" s="2" t="s">
        <v>150</v>
      </c>
      <c r="B744" s="8" t="s">
        <v>1325</v>
      </c>
      <c r="C744" s="5">
        <v>0</v>
      </c>
      <c r="D744" s="13">
        <v>0</v>
      </c>
      <c r="E744" s="5">
        <v>-79429</v>
      </c>
      <c r="F744" s="5"/>
      <c r="G744" s="5"/>
      <c r="H744" s="5">
        <v>-25638</v>
      </c>
      <c r="I744" s="35" t="s">
        <v>1499</v>
      </c>
      <c r="J744" s="33"/>
    </row>
    <row r="745" spans="1:10" ht="216.75" x14ac:dyDescent="0.2">
      <c r="A745" s="2" t="s">
        <v>1186</v>
      </c>
      <c r="B745" s="8" t="s">
        <v>563</v>
      </c>
      <c r="C745" s="5">
        <v>0</v>
      </c>
      <c r="D745" s="13">
        <v>0</v>
      </c>
      <c r="E745" s="5">
        <v>938093</v>
      </c>
      <c r="F745" s="5"/>
      <c r="G745" s="5"/>
      <c r="H745" s="5">
        <v>856617</v>
      </c>
      <c r="I745" s="5">
        <f t="shared" si="43"/>
        <v>109.51136855794363</v>
      </c>
      <c r="J745" s="33"/>
    </row>
    <row r="746" spans="1:10" ht="204" x14ac:dyDescent="0.2">
      <c r="A746" s="2" t="s">
        <v>211</v>
      </c>
      <c r="B746" s="8" t="s">
        <v>1222</v>
      </c>
      <c r="C746" s="5">
        <v>-1139100</v>
      </c>
      <c r="D746" s="13">
        <v>-1139100</v>
      </c>
      <c r="E746" s="5">
        <v>988000</v>
      </c>
      <c r="F746" s="5">
        <f t="shared" si="37"/>
        <v>-86.735141778597139</v>
      </c>
      <c r="G746" s="5">
        <f>E746/D746*100</f>
        <v>-86.735141778597139</v>
      </c>
      <c r="H746" s="5">
        <v>2044820.8906099999</v>
      </c>
      <c r="I746" s="5">
        <f t="shared" si="43"/>
        <v>48.317190250597704</v>
      </c>
      <c r="J746" s="33"/>
    </row>
    <row r="747" spans="1:10" ht="216.75" x14ac:dyDescent="0.2">
      <c r="A747" s="2" t="s">
        <v>1363</v>
      </c>
      <c r="B747" s="8" t="s">
        <v>1136</v>
      </c>
      <c r="C747" s="5">
        <v>-4673304</v>
      </c>
      <c r="D747" s="13">
        <v>-4673304</v>
      </c>
      <c r="E747" s="5">
        <v>-1365918</v>
      </c>
      <c r="F747" s="5">
        <f t="shared" si="37"/>
        <v>29.22810071846385</v>
      </c>
      <c r="G747" s="5">
        <f>E747/D747*100</f>
        <v>29.22810071846385</v>
      </c>
      <c r="H747" s="5">
        <v>1633735</v>
      </c>
      <c r="I747" s="5">
        <f t="shared" si="43"/>
        <v>-83.607072138382293</v>
      </c>
      <c r="J747" s="33"/>
    </row>
    <row r="748" spans="1:10" s="23" customFormat="1" x14ac:dyDescent="0.2">
      <c r="A748" s="21" t="s">
        <v>771</v>
      </c>
      <c r="B748" s="22" t="s">
        <v>814</v>
      </c>
      <c r="C748" s="13">
        <f>C749</f>
        <v>15955140.700000003</v>
      </c>
      <c r="D748" s="13">
        <f>D749</f>
        <v>21824683.358319983</v>
      </c>
      <c r="E748" s="13">
        <v>-6933477.30736</v>
      </c>
      <c r="F748" s="13">
        <f t="shared" si="37"/>
        <v>-43.456071229506605</v>
      </c>
      <c r="G748" s="13">
        <f>E748/D748*100</f>
        <v>-31.768970910255277</v>
      </c>
      <c r="H748" s="13">
        <v>-15808773.314789999</v>
      </c>
      <c r="I748" s="13">
        <f t="shared" si="43"/>
        <v>43.858414370919853</v>
      </c>
      <c r="J748" s="33"/>
    </row>
    <row r="749" spans="1:10" x14ac:dyDescent="0.2">
      <c r="A749" s="2" t="s">
        <v>1157</v>
      </c>
      <c r="B749" s="8" t="s">
        <v>995</v>
      </c>
      <c r="C749" s="5">
        <f>C750+C754</f>
        <v>15955140.700000003</v>
      </c>
      <c r="D749" s="13">
        <f>D750+D754</f>
        <v>21824683.358319983</v>
      </c>
      <c r="E749" s="5">
        <v>-6933477.30736</v>
      </c>
      <c r="F749" s="5">
        <f t="shared" si="37"/>
        <v>-43.456071229506605</v>
      </c>
      <c r="G749" s="5">
        <f t="shared" si="40"/>
        <v>-31.768970910255277</v>
      </c>
      <c r="H749" s="5">
        <v>-15808773.314789999</v>
      </c>
      <c r="I749" s="5">
        <f t="shared" si="41"/>
        <v>43.858414370919853</v>
      </c>
      <c r="J749" s="33"/>
    </row>
    <row r="750" spans="1:10" x14ac:dyDescent="0.2">
      <c r="A750" s="2" t="s">
        <v>794</v>
      </c>
      <c r="B750" s="8" t="s">
        <v>67</v>
      </c>
      <c r="C750" s="5">
        <v>-112011451.09999999</v>
      </c>
      <c r="D750" s="13">
        <f>D751</f>
        <v>-112789556.50000001</v>
      </c>
      <c r="E750" s="5">
        <v>-96844377.027869999</v>
      </c>
      <c r="F750" s="5">
        <f t="shared" si="37"/>
        <v>86.459354000700031</v>
      </c>
      <c r="G750" s="5">
        <f t="shared" si="40"/>
        <v>85.862893722673689</v>
      </c>
      <c r="H750" s="5">
        <v>-91541595.56521</v>
      </c>
      <c r="I750" s="5">
        <f t="shared" si="41"/>
        <v>105.79275621089927</v>
      </c>
      <c r="J750" s="33"/>
    </row>
    <row r="751" spans="1:10" x14ac:dyDescent="0.2">
      <c r="A751" s="2" t="s">
        <v>1451</v>
      </c>
      <c r="B751" s="8" t="s">
        <v>500</v>
      </c>
      <c r="C751" s="5">
        <v>-112011451.09999999</v>
      </c>
      <c r="D751" s="13">
        <f>D752</f>
        <v>-112789556.50000001</v>
      </c>
      <c r="E751" s="5">
        <v>-96844377.027869999</v>
      </c>
      <c r="F751" s="5">
        <f t="shared" si="37"/>
        <v>86.459354000700031</v>
      </c>
      <c r="G751" s="5">
        <f>E751/D751*100</f>
        <v>85.862893722673689</v>
      </c>
      <c r="H751" s="5">
        <v>-91541595.56521</v>
      </c>
      <c r="I751" s="5">
        <f>E751/H751*100</f>
        <v>105.79275621089927</v>
      </c>
      <c r="J751" s="33"/>
    </row>
    <row r="752" spans="1:10" x14ac:dyDescent="0.2">
      <c r="A752" s="2" t="s">
        <v>421</v>
      </c>
      <c r="B752" s="8" t="s">
        <v>919</v>
      </c>
      <c r="C752" s="5">
        <v>-112011451.09999999</v>
      </c>
      <c r="D752" s="13">
        <f>D753</f>
        <v>-112789556.50000001</v>
      </c>
      <c r="E752" s="5">
        <v>-96844377.027869999</v>
      </c>
      <c r="F752" s="5">
        <f t="shared" si="37"/>
        <v>86.459354000700031</v>
      </c>
      <c r="G752" s="5">
        <f>E752/D752*100</f>
        <v>85.862893722673689</v>
      </c>
      <c r="H752" s="5">
        <v>-91541595.56521</v>
      </c>
      <c r="I752" s="5">
        <f>E752/H752*100</f>
        <v>105.79275621089927</v>
      </c>
      <c r="J752" s="33"/>
    </row>
    <row r="753" spans="1:10" ht="25.5" x14ac:dyDescent="0.2">
      <c r="A753" s="2" t="s">
        <v>930</v>
      </c>
      <c r="B753" s="8" t="s">
        <v>359</v>
      </c>
      <c r="C753" s="5">
        <v>-112011451.09999999</v>
      </c>
      <c r="D753" s="13">
        <f>-(D7+D726+D731+D734+D741)</f>
        <v>-112789556.50000001</v>
      </c>
      <c r="E753" s="5">
        <v>-96844377.027869999</v>
      </c>
      <c r="F753" s="5">
        <f t="shared" si="37"/>
        <v>86.459354000700031</v>
      </c>
      <c r="G753" s="5">
        <f>E753/D753*100</f>
        <v>85.862893722673689</v>
      </c>
      <c r="H753" s="5">
        <v>-91541595.56521</v>
      </c>
      <c r="I753" s="5">
        <f>E753/H753*100</f>
        <v>105.79275621089927</v>
      </c>
      <c r="J753" s="33"/>
    </row>
    <row r="754" spans="1:10" x14ac:dyDescent="0.2">
      <c r="A754" s="2" t="s">
        <v>1229</v>
      </c>
      <c r="B754" s="8" t="s">
        <v>444</v>
      </c>
      <c r="C754" s="5">
        <f t="shared" ref="C754:D756" si="45">C755</f>
        <v>127966591.8</v>
      </c>
      <c r="D754" s="13">
        <f t="shared" si="45"/>
        <v>134614239.85832</v>
      </c>
      <c r="E754" s="5">
        <v>89910899.720510006</v>
      </c>
      <c r="F754" s="5">
        <f t="shared" si="37"/>
        <v>70.261228697121552</v>
      </c>
      <c r="G754" s="5">
        <f t="shared" si="40"/>
        <v>66.791522067160386</v>
      </c>
      <c r="H754" s="5">
        <v>75732822.250420004</v>
      </c>
      <c r="I754" s="5">
        <f t="shared" si="41"/>
        <v>118.72117933649484</v>
      </c>
      <c r="J754" s="33"/>
    </row>
    <row r="755" spans="1:10" x14ac:dyDescent="0.2">
      <c r="A755" s="2" t="s">
        <v>1369</v>
      </c>
      <c r="B755" s="8" t="s">
        <v>241</v>
      </c>
      <c r="C755" s="5">
        <f t="shared" si="45"/>
        <v>127966591.8</v>
      </c>
      <c r="D755" s="13">
        <f t="shared" si="45"/>
        <v>134614239.85832</v>
      </c>
      <c r="E755" s="5">
        <v>89910899.720510006</v>
      </c>
      <c r="F755" s="5">
        <f t="shared" si="37"/>
        <v>70.261228697121552</v>
      </c>
      <c r="G755" s="5">
        <f t="shared" si="40"/>
        <v>66.791522067160386</v>
      </c>
      <c r="H755" s="5">
        <v>75732822.250420004</v>
      </c>
      <c r="I755" s="5">
        <f t="shared" si="41"/>
        <v>118.72117933649484</v>
      </c>
      <c r="J755" s="33"/>
    </row>
    <row r="756" spans="1:10" x14ac:dyDescent="0.2">
      <c r="A756" s="2" t="s">
        <v>1338</v>
      </c>
      <c r="B756" s="8" t="s">
        <v>1273</v>
      </c>
      <c r="C756" s="5">
        <f t="shared" si="45"/>
        <v>127966591.8</v>
      </c>
      <c r="D756" s="13">
        <f t="shared" si="45"/>
        <v>134614239.85832</v>
      </c>
      <c r="E756" s="5">
        <v>89910899.720510006</v>
      </c>
      <c r="F756" s="5">
        <f t="shared" si="37"/>
        <v>70.261228697121552</v>
      </c>
      <c r="G756" s="5">
        <f t="shared" si="40"/>
        <v>66.791522067160386</v>
      </c>
      <c r="H756" s="5">
        <v>75732822.250420004</v>
      </c>
      <c r="I756" s="5">
        <f t="shared" si="41"/>
        <v>118.72117933649484</v>
      </c>
      <c r="J756" s="33"/>
    </row>
    <row r="757" spans="1:10" ht="25.5" x14ac:dyDescent="0.2">
      <c r="A757" s="2" t="s">
        <v>432</v>
      </c>
      <c r="B757" s="8" t="s">
        <v>99</v>
      </c>
      <c r="C757" s="5">
        <f>C638-(C725+C733)</f>
        <v>127966591.8</v>
      </c>
      <c r="D757" s="13">
        <f>D638-(D725+D733)</f>
        <v>134614239.85832</v>
      </c>
      <c r="E757" s="5">
        <v>89910899.720510006</v>
      </c>
      <c r="F757" s="5">
        <f t="shared" si="37"/>
        <v>70.261228697121552</v>
      </c>
      <c r="G757" s="5">
        <f t="shared" si="40"/>
        <v>66.791522067160386</v>
      </c>
      <c r="H757" s="5">
        <v>75732822.250420004</v>
      </c>
      <c r="I757" s="5">
        <f t="shared" si="41"/>
        <v>118.72117933649484</v>
      </c>
      <c r="J757" s="33"/>
    </row>
    <row r="758" spans="1:10" x14ac:dyDescent="0.2">
      <c r="F758" s="6"/>
      <c r="G758" s="6"/>
    </row>
  </sheetData>
  <autoFilter ref="A6:I757"/>
  <mergeCells count="8">
    <mergeCell ref="B2:F2"/>
    <mergeCell ref="A4:A5"/>
    <mergeCell ref="D4:D5"/>
    <mergeCell ref="F4:G4"/>
    <mergeCell ref="H4:I4"/>
    <mergeCell ref="E4:E5"/>
    <mergeCell ref="C4:C5"/>
    <mergeCell ref="B4:B5"/>
  </mergeCells>
  <pageMargins left="0.70866141732283472" right="0.70866141732283472" top="0.74803149606299213" bottom="0.74803149606299213" header="0.31496062992125984" footer="0.31496062992125984"/>
  <pageSetup paperSize="9" scale="76"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2024-08-27T08:38:32Z</cp:lastPrinted>
  <dcterms:created xsi:type="dcterms:W3CDTF">2024-08-23T08:02:16Z</dcterms:created>
  <dcterms:modified xsi:type="dcterms:W3CDTF">2024-08-27T08:38:35Z</dcterms:modified>
</cp:coreProperties>
</file>