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2.2023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<sst xmlns="http://schemas.openxmlformats.org/spreadsheetml/2006/main" count="72" uniqueCount="60">
  <si>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</si>
  <si>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</si>
  <si>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</si>
  <si>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</si>
  <si>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</si>
  <si>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</si>
  <si>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</si>
  <si>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</si>
  <si>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</si>
  <si>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</si>
  <si>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Тверь</t>
  </si>
  <si>
    <t>г. Торжок</t>
  </si>
  <si>
    <t>Бежецкий р-он</t>
  </si>
  <si>
    <t>Бологовский р-он</t>
  </si>
  <si>
    <t>Калининский р-он</t>
  </si>
  <si>
    <t>Калязинский р-он</t>
  </si>
  <si>
    <t>Конаковский р-он</t>
  </si>
  <si>
    <t>Кувшиновский р-он</t>
  </si>
  <si>
    <t>Торжокский р-он</t>
  </si>
  <si>
    <t>Торопецкий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</si>
  <si>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</si>
  <si>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</si>
  <si>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</si>
  <si>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</si>
  <si>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</si>
  <si>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</si>
  <si>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</si>
  <si>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</si>
  <si>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</si>
  <si>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</si>
  <si>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Андреапольский муниципальный округ</t>
  </si>
  <si>
    <t>Вышневолоцкий городской округ</t>
  </si>
  <si>
    <t>Кашинский городской округ</t>
  </si>
  <si>
    <t>Лесной муниципальный округ</t>
  </si>
  <si>
    <t>Нелидовский городской округ</t>
  </si>
  <si>
    <t>Оленинский муниципальный округ</t>
  </si>
  <si>
    <t>Осташковский городской округ</t>
  </si>
  <si>
    <t>Удомельский городской округ</t>
  </si>
  <si>
    <t>Западнодвинский муниципальный округ</t>
  </si>
  <si>
    <t>Краснохолмский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</si>
  <si>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</si>
  <si>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</si>
  <si>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</si>
  <si>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Лихославльский муниципальный округ</t>
  </si>
  <si>
    <t>Молоковский муниципальный округ</t>
  </si>
  <si>
    <t>Рамешковский муниципальный округ</t>
  </si>
  <si>
    <t>Спировский муниципальный округ</t>
  </si>
  <si>
    <t>Заместитель начальника управления сводного бюджетного планирования и анализа исполнения бюджета</t>
  </si>
  <si>
    <t>Цветков Д.Е.</t>
  </si>
  <si>
    <t>КОНСОЛИДИРОВАННЫХ БЮДЖЕТОВ МУНИЦИПАЛЬНЫХ ОБРАЗОВАНИЙ НА 1 февраля 2023 года по отчетным данным</t>
  </si>
  <si>
    <t>Бельский муниципальный округ</t>
  </si>
  <si>
    <t>Весьегонский муниципальных округ</t>
  </si>
  <si>
    <t>Жарковский муниципальный округ</t>
  </si>
  <si>
    <t>Зубцовский муниципальный округ</t>
  </si>
  <si>
    <t>Кесовогорский муниципальный округ</t>
  </si>
  <si>
    <t>Кимрский муниципальный округ</t>
  </si>
  <si>
    <t>Максатихинский муниципальный округ</t>
  </si>
  <si>
    <t>Ржевский муниципальный округ</t>
  </si>
  <si>
    <t>Сонковский муниципальный округ</t>
  </si>
  <si>
    <t>Старицкий муниципальный округ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</si>
</sst>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\-#,##0\ "/>
    <numFmt numFmtId="176" formatCode="_-* #,##0_р_._-;\-* #,##0_р_._-;_-* &quot;-&quot;??_р_._-;_-@_-"/>
  </numFmts>
  <fonts count="44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10" fillId="0" borderId="11" xfId="52" applyFont="1" applyFill="1" applyBorder="1" applyAlignment="1" applyProtection="1">
      <alignment horizontal="righ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3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vertical="center" wrapText="1"/>
      <protection locked="0"/>
    </xf>
    <xf numFmtId="3" fontId="35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0" xfId="52" applyNumberFormat="1" applyFont="1" applyFill="1" applyBorder="1" applyAlignment="1" applyProtection="1">
      <alignment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39" fillId="0" borderId="21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7" fillId="0" borderId="20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174" fontId="40" fillId="0" borderId="21" xfId="52" applyNumberFormat="1" applyFont="1" applyFill="1" applyBorder="1" applyAlignment="1" applyProtection="1">
      <alignment vertical="center" wrapText="1"/>
      <protection locked="0"/>
    </xf>
    <xf numFmtId="174" fontId="40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23" xfId="52" applyNumberFormat="1" applyFont="1" applyFill="1" applyBorder="1" applyAlignment="1" applyProtection="1">
      <alignment vertical="center" wrapText="1"/>
      <protection locked="0"/>
    </xf>
    <xf numFmtId="3" fontId="41" fillId="0" borderId="21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10" fontId="36" fillId="0" borderId="24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74" fontId="34" fillId="0" borderId="26" xfId="52" applyNumberFormat="1" applyFont="1" applyFill="1" applyBorder="1" applyAlignment="1" applyProtection="1">
      <alignment vertical="center" wrapText="1"/>
      <protection locked="0"/>
    </xf>
    <xf numFmtId="10" fontId="36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74" fontId="34" fillId="0" borderId="29" xfId="52" applyNumberFormat="1" applyFont="1" applyFill="1" applyBorder="1" applyAlignment="1" applyProtection="1">
      <alignment vertical="center" wrapText="1"/>
      <protection locked="0"/>
    </xf>
    <xf numFmtId="10" fontId="36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74" fontId="34" fillId="0" borderId="32" xfId="52" applyNumberFormat="1" applyFont="1" applyFill="1" applyBorder="1" applyAlignment="1" applyProtection="1">
      <alignment vertical="center" wrapText="1"/>
      <protection locked="0"/>
    </xf>
    <xf numFmtId="0" fontId="12" fillId="0" borderId="33" xfId="52" applyFont="1" applyFill="1" applyBorder="1" applyAlignment="1" applyProtection="1">
      <alignment horizontal="center" vertical="top"/>
      <protection locked="0"/>
    </xf>
    <xf numFmtId="3" fontId="11" fillId="0" borderId="21" xfId="52" applyNumberFormat="1" applyFont="1" applyFill="1" applyBorder="1" applyAlignment="1" applyProtection="1">
      <alignment vertical="center" wrapText="1"/>
      <protection locked="0"/>
    </xf>
    <xf numFmtId="174" fontId="11" fillId="0" borderId="34" xfId="52" applyNumberFormat="1" applyFont="1" applyFill="1" applyBorder="1" applyAlignment="1" applyProtection="1">
      <alignment vertical="center" wrapText="1"/>
      <protection locked="0"/>
    </xf>
    <xf numFmtId="174" fontId="11" fillId="0" borderId="35" xfId="52" applyNumberFormat="1" applyFont="1" applyFill="1" applyBorder="1" applyAlignment="1" applyProtection="1">
      <alignment vertical="center" wrapText="1"/>
      <protection locked="0"/>
    </xf>
    <xf numFmtId="174" fontId="11" fillId="0" borderId="21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40" fillId="0" borderId="34" xfId="52" applyNumberFormat="1" applyFont="1" applyFill="1" applyBorder="1" applyAlignment="1" applyProtection="1">
      <alignment vertical="center" wrapText="1"/>
      <protection locked="0"/>
    </xf>
    <xf numFmtId="3" fontId="11" fillId="0" borderId="34" xfId="52" applyNumberFormat="1" applyFont="1" applyFill="1" applyBorder="1" applyAlignment="1" applyProtection="1">
      <alignment vertical="center" wrapText="1"/>
      <protection locked="0"/>
    </xf>
    <xf numFmtId="3" fontId="11" fillId="0" borderId="35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2" fillId="0" borderId="0" xfId="52" applyFont="1" applyFill="1" applyBorder="1" applyAlignment="1" applyProtection="1">
      <alignment horizontal="center" vertical="top"/>
      <protection locked="0"/>
    </xf>
    <xf numFmtId="174" fontId="6" fillId="0" borderId="0" xfId="52" applyNumberFormat="1" applyFont="1" applyFill="1" applyBorder="1" applyAlignment="1" applyProtection="1">
      <alignment vertical="center" wrapText="1"/>
      <protection locked="0"/>
    </xf>
    <xf numFmtId="174" fontId="43" fillId="0" borderId="0" xfId="52" applyNumberFormat="1" applyFont="1" applyFill="1" applyBorder="1" applyAlignment="1" applyProtection="1">
      <alignment vertical="center" wrapText="1"/>
      <protection locked="0"/>
    </xf>
    <xf numFmtId="174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7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38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0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1" xfId="52" applyNumberFormat="1" applyFont="1" applyFill="1" applyBorder="1" applyAlignment="1" applyProtection="1">
      <alignment vertical="center" wrapText="1"/>
      <protection locked="0"/>
    </xf>
    <xf numFmtId="3" fontId="36" fillId="0" borderId="27" xfId="52" applyNumberFormat="1" applyFont="1" applyFill="1" applyBorder="1" applyAlignment="1" applyProtection="1">
      <alignment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10" fillId="0" borderId="42" xfId="52" applyNumberFormat="1" applyFont="1" applyFill="1" applyBorder="1" applyAlignment="1" applyProtection="1">
      <alignment vertical="center" wrapText="1"/>
      <protection locked="0"/>
    </xf>
    <xf numFmtId="4" fontId="3" fillId="0" borderId="20" xfId="53" applyNumberFormat="1" applyFill="1" applyBorder="1">
      <alignment/>
      <protection/>
    </xf>
    <xf numFmtId="4" fontId="3" fillId="0" borderId="21" xfId="53" applyNumberFormat="1" applyFill="1" applyBorder="1">
      <alignment/>
      <protection/>
    </xf>
    <xf numFmtId="3" fontId="10" fillId="0" borderId="43" xfId="52" applyNumberFormat="1" applyFont="1" applyFill="1" applyBorder="1" applyAlignment="1" applyProtection="1">
      <alignment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4" fontId="0" fillId="0" borderId="0" xfId="52" applyNumberFormat="1" applyFill="1">
      <alignment/>
      <protection/>
    </xf>
    <xf numFmtId="4" fontId="3" fillId="0" borderId="21" xfId="54" applyNumberFormat="1" applyFill="1" applyBorder="1">
      <alignment/>
      <protection/>
    </xf>
    <xf numFmtId="0" fontId="13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40" fillId="0" borderId="20" xfId="52" applyNumberFormat="1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45" xfId="52" applyFont="1" applyFill="1" applyBorder="1" applyAlignment="1" applyProtection="1">
      <alignment horizontal="center" vertical="top"/>
      <protection locked="0"/>
    </xf>
    <xf numFmtId="0" fontId="12" fillId="0" borderId="46" xfId="52" applyFont="1" applyFill="1" applyBorder="1" applyAlignment="1" applyProtection="1">
      <alignment horizontal="center" vertical="top"/>
      <protection locked="0"/>
    </xf>
    <xf numFmtId="0" fontId="12" fillId="0" borderId="47" xfId="52" applyFont="1" applyFill="1" applyBorder="1" applyAlignment="1" applyProtection="1">
      <alignment horizontal="center" vertical="top"/>
      <protection locked="0"/>
    </xf>
    <xf numFmtId="0" fontId="14" fillId="0" borderId="48" xfId="52" applyFont="1" applyFill="1" applyBorder="1" applyAlignment="1" applyProtection="1">
      <alignment horizontal="center" vertical="center"/>
      <protection locked="0"/>
    </xf>
    <xf numFmtId="0" fontId="14" fillId="0" borderId="46" xfId="52" applyFont="1" applyFill="1" applyBorder="1" applyAlignment="1" applyProtection="1">
      <alignment horizontal="center" vertical="center"/>
      <protection locked="0"/>
    </xf>
    <xf numFmtId="0" fontId="14" fillId="0" borderId="47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0</xdr:colOff>
      <xdr:row>60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55162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4"/>
  <sheetViews>
    <sheetView tabSelected="1" zoomScale="80" zoomScaleNormal="80" zoomScalePageLayoutView="0" workbookViewId="0" topLeftCell="L2">
      <pane xSplit="1" ySplit="16" topLeftCell="M39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AB59" sqref="AB59"/>
    </sheetView>
  </sheetViews>
  <sheetFormatPr defaultColWidth="9.140625" defaultRowHeight="12.75"/>
  <cols>
    <col min="1" max="10" width="0" style="64" hidden="1" customWidth="1"/>
    <col min="11" max="11" width="4.7109375" style="64" hidden="1" customWidth="1"/>
    <col min="12" max="12" width="50.421875" style="64" customWidth="1"/>
    <col min="13" max="13" width="21.421875" style="64" customWidth="1"/>
    <col min="14" max="14" width="21.8515625" style="64" customWidth="1"/>
    <col min="15" max="15" width="19.28125" style="64" customWidth="1"/>
    <col min="16" max="16" width="25.140625" style="64" customWidth="1"/>
    <col min="17" max="17" width="22.8515625" style="64" customWidth="1"/>
    <col min="18" max="18" width="18.57421875" style="64" customWidth="1"/>
    <col min="19" max="19" width="20.57421875" style="64" customWidth="1"/>
    <col min="20" max="20" width="16.8515625" style="64" customWidth="1"/>
    <col min="21" max="21" width="22.00390625" style="64" customWidth="1"/>
    <col min="22" max="22" width="19.00390625" style="64" customWidth="1"/>
    <col min="23" max="24" width="9.140625" style="64" hidden="1" customWidth="1"/>
    <col min="25" max="25" width="21.140625" style="64" customWidth="1"/>
    <col min="26" max="26" width="14.28125" style="64" hidden="1" customWidth="1"/>
    <col min="27" max="27" width="19.00390625" style="64" customWidth="1"/>
    <col min="28" max="28" width="22.28125" style="64" customWidth="1"/>
    <col min="29" max="33" width="0" style="64" hidden="1" customWidth="1"/>
    <col min="34" max="34" width="17.140625" style="64" hidden="1" customWidth="1"/>
    <col min="35" max="35" width="17.00390625" style="64" hidden="1" customWidth="1"/>
    <col min="36" max="16384" width="9.140625" style="64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8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83" t="s">
        <v>28</v>
      </c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</row>
    <row r="4" spans="1:28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84" t="s">
        <v>49</v>
      </c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</row>
    <row r="5" spans="1:33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1"/>
      <c r="AD5" s="6"/>
      <c r="AE5" s="6"/>
      <c r="AF5" s="6"/>
      <c r="AG5" s="6"/>
    </row>
    <row r="6" spans="1:33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1"/>
      <c r="AD6" s="6"/>
      <c r="AE6" s="6"/>
      <c r="AF6" s="6"/>
      <c r="AG6" s="6"/>
    </row>
    <row r="7" spans="1:33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"/>
      <c r="AD7" s="6"/>
      <c r="AE7" s="6"/>
      <c r="AF7" s="6"/>
      <c r="AG7" s="6"/>
    </row>
    <row r="8" spans="1:33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"/>
      <c r="AD8" s="6"/>
      <c r="AE8" s="6"/>
      <c r="AF8" s="6"/>
      <c r="AG8" s="6"/>
    </row>
    <row r="9" spans="1:33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1"/>
      <c r="AD9" s="6"/>
      <c r="AE9" s="6"/>
      <c r="AF9" s="6"/>
      <c r="AG9" s="6"/>
    </row>
    <row r="10" spans="1:33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1"/>
      <c r="AD10" s="6"/>
      <c r="AE10" s="6"/>
      <c r="AF10" s="6"/>
      <c r="AG10" s="6"/>
    </row>
    <row r="11" spans="1:33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"/>
      <c r="AD11" s="6"/>
      <c r="AE11" s="6"/>
      <c r="AF11" s="6"/>
      <c r="AG11" s="6"/>
    </row>
    <row r="12" spans="1:33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"/>
      <c r="AD12" s="6"/>
      <c r="AE12" s="6"/>
      <c r="AF12" s="6"/>
      <c r="AG12" s="6"/>
    </row>
    <row r="13" spans="1:3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"/>
      <c r="AD13" s="6"/>
      <c r="AE13" s="6"/>
      <c r="AF13" s="6"/>
      <c r="AG13" s="6"/>
    </row>
    <row r="14" spans="1:33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7" t="s">
        <v>26</v>
      </c>
      <c r="AC14" s="1"/>
      <c r="AD14" s="6"/>
      <c r="AE14" s="6"/>
      <c r="AF14" s="6"/>
      <c r="AG14" s="6"/>
    </row>
    <row r="15" spans="1:33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85" t="s">
        <v>7</v>
      </c>
      <c r="N15" s="86"/>
      <c r="O15" s="86"/>
      <c r="P15" s="86"/>
      <c r="Q15" s="87"/>
      <c r="R15" s="85" t="s">
        <v>8</v>
      </c>
      <c r="S15" s="86"/>
      <c r="T15" s="86"/>
      <c r="U15" s="86"/>
      <c r="V15" s="87"/>
      <c r="W15" s="9"/>
      <c r="X15" s="10"/>
      <c r="Y15" s="88" t="s">
        <v>9</v>
      </c>
      <c r="Z15" s="89"/>
      <c r="AA15" s="89"/>
      <c r="AB15" s="90"/>
      <c r="AC15" s="1"/>
      <c r="AD15" s="6"/>
      <c r="AE15" s="6"/>
      <c r="AF15" s="6"/>
      <c r="AG15" s="11"/>
    </row>
    <row r="16" spans="1:33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5" t="s">
        <v>0</v>
      </c>
      <c r="L16" s="12" t="s">
        <v>1</v>
      </c>
      <c r="M16" s="13" t="s">
        <v>2</v>
      </c>
      <c r="N16" s="14" t="s">
        <v>3</v>
      </c>
      <c r="O16" s="14" t="s">
        <v>4</v>
      </c>
      <c r="P16" s="14" t="s">
        <v>5</v>
      </c>
      <c r="Q16" s="15" t="s">
        <v>27</v>
      </c>
      <c r="R16" s="13" t="s">
        <v>2</v>
      </c>
      <c r="S16" s="14" t="s">
        <v>3</v>
      </c>
      <c r="T16" s="14" t="s">
        <v>4</v>
      </c>
      <c r="U16" s="14" t="s">
        <v>5</v>
      </c>
      <c r="V16" s="15" t="s">
        <v>27</v>
      </c>
      <c r="W16" s="16"/>
      <c r="X16" s="17"/>
      <c r="Y16" s="18" t="s">
        <v>2</v>
      </c>
      <c r="Z16" s="18" t="s">
        <v>6</v>
      </c>
      <c r="AA16" s="18" t="s">
        <v>3</v>
      </c>
      <c r="AB16" s="19" t="s">
        <v>5</v>
      </c>
      <c r="AC16" s="66" t="s">
        <v>2</v>
      </c>
      <c r="AD16" s="67" t="s">
        <v>6</v>
      </c>
      <c r="AE16" s="67" t="s">
        <v>3</v>
      </c>
      <c r="AF16" s="68" t="s">
        <v>5</v>
      </c>
      <c r="AG16" s="6"/>
    </row>
    <row r="17" spans="1:33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69"/>
      <c r="L17" s="20">
        <v>1</v>
      </c>
      <c r="M17" s="20">
        <v>2</v>
      </c>
      <c r="N17" s="21">
        <v>3</v>
      </c>
      <c r="O17" s="21">
        <v>4</v>
      </c>
      <c r="P17" s="21">
        <v>5</v>
      </c>
      <c r="Q17" s="22">
        <v>6</v>
      </c>
      <c r="R17" s="20">
        <v>7</v>
      </c>
      <c r="S17" s="21">
        <v>8</v>
      </c>
      <c r="T17" s="21">
        <v>9</v>
      </c>
      <c r="U17" s="21">
        <v>10</v>
      </c>
      <c r="V17" s="22">
        <v>11</v>
      </c>
      <c r="W17" s="23"/>
      <c r="X17" s="21"/>
      <c r="Y17" s="24">
        <v>12</v>
      </c>
      <c r="Z17" s="24"/>
      <c r="AA17" s="24">
        <v>13</v>
      </c>
      <c r="AB17" s="25">
        <v>14</v>
      </c>
      <c r="AC17" s="70"/>
      <c r="AD17" s="71"/>
      <c r="AE17" s="71"/>
      <c r="AF17" s="72"/>
      <c r="AG17" s="6"/>
    </row>
    <row r="18" spans="1:33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69"/>
      <c r="L18" s="26"/>
      <c r="M18" s="26"/>
      <c r="N18" s="27"/>
      <c r="O18" s="27"/>
      <c r="P18" s="27"/>
      <c r="Q18" s="28"/>
      <c r="R18" s="26"/>
      <c r="S18" s="27"/>
      <c r="T18" s="27"/>
      <c r="U18" s="27"/>
      <c r="V18" s="28"/>
      <c r="W18" s="29"/>
      <c r="X18" s="27"/>
      <c r="Y18" s="30"/>
      <c r="Z18" s="30"/>
      <c r="AA18" s="30"/>
      <c r="AB18" s="31"/>
      <c r="AC18" s="70"/>
      <c r="AD18" s="71"/>
      <c r="AE18" s="71"/>
      <c r="AF18" s="72"/>
      <c r="AG18" s="6"/>
    </row>
    <row r="19" spans="1:35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2</v>
      </c>
      <c r="K19" s="76">
        <v>16</v>
      </c>
      <c r="L19" s="32" t="s">
        <v>10</v>
      </c>
      <c r="M19" s="33">
        <v>10441361.4</v>
      </c>
      <c r="N19" s="33">
        <v>720720.06262</v>
      </c>
      <c r="O19" s="34">
        <f aca="true" t="shared" si="0" ref="O19:O59">N19/M19*100</f>
        <v>6.902548767443295</v>
      </c>
      <c r="P19" s="33">
        <v>514848.99612</v>
      </c>
      <c r="Q19" s="35">
        <f aca="true" t="shared" si="1" ref="Q19:Q58">N19/P19*100</f>
        <v>139.98668892267122</v>
      </c>
      <c r="R19" s="82">
        <v>10454734.7</v>
      </c>
      <c r="S19" s="33">
        <v>350234.0581</v>
      </c>
      <c r="T19" s="34">
        <f aca="true" t="shared" si="2" ref="T19:T59">S19/R19*100</f>
        <v>3.3500042626619693</v>
      </c>
      <c r="U19" s="33">
        <v>283346.06558</v>
      </c>
      <c r="V19" s="35">
        <f aca="true" t="shared" si="3" ref="V19:V58">S19/U19*100</f>
        <v>123.6064659599499</v>
      </c>
      <c r="W19" s="36"/>
      <c r="X19" s="33"/>
      <c r="Y19" s="37">
        <f aca="true" t="shared" si="4" ref="Y19:Z59">M19-R19</f>
        <v>-13373.299999998882</v>
      </c>
      <c r="Z19" s="37">
        <f t="shared" si="4"/>
        <v>370486.00451999996</v>
      </c>
      <c r="AA19" s="37">
        <f aca="true" t="shared" si="5" ref="AA19:AA59">N19-S19</f>
        <v>370486.00451999996</v>
      </c>
      <c r="AB19" s="38">
        <f aca="true" t="shared" si="6" ref="AB19:AB58">P19-U19</f>
        <v>231502.93054000003</v>
      </c>
      <c r="AC19" s="39">
        <v>0.04077711047735438</v>
      </c>
      <c r="AD19" s="40">
        <v>0.07334219344112561</v>
      </c>
      <c r="AE19" s="40">
        <v>-0.8576123716692488</v>
      </c>
      <c r="AF19" s="41">
        <v>-1.1235520781936514</v>
      </c>
      <c r="AG19" s="6"/>
      <c r="AH19" s="74">
        <v>-32154590.13</v>
      </c>
      <c r="AI19" s="75">
        <v>8611904.55</v>
      </c>
    </row>
    <row r="20" spans="1:35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3</v>
      </c>
      <c r="K20" s="76">
        <v>31</v>
      </c>
      <c r="L20" s="32" t="s">
        <v>11</v>
      </c>
      <c r="M20" s="33">
        <v>921478.1</v>
      </c>
      <c r="N20" s="33">
        <v>79955.8753</v>
      </c>
      <c r="O20" s="34">
        <f t="shared" si="0"/>
        <v>8.67691541448462</v>
      </c>
      <c r="P20" s="33">
        <v>53433.45211</v>
      </c>
      <c r="Q20" s="35">
        <f t="shared" si="1"/>
        <v>149.63636475404957</v>
      </c>
      <c r="R20" s="82">
        <v>1185567.82131</v>
      </c>
      <c r="S20" s="33">
        <v>73529.39634</v>
      </c>
      <c r="T20" s="34">
        <f t="shared" si="2"/>
        <v>6.202040492188231</v>
      </c>
      <c r="U20" s="33">
        <v>20049.670149999998</v>
      </c>
      <c r="V20" s="35">
        <f t="shared" si="3"/>
        <v>366.736189622551</v>
      </c>
      <c r="W20" s="36"/>
      <c r="X20" s="33"/>
      <c r="Y20" s="37">
        <f t="shared" si="4"/>
        <v>-264089.72131000005</v>
      </c>
      <c r="Z20" s="37">
        <f t="shared" si="4"/>
        <v>6426.478959999993</v>
      </c>
      <c r="AA20" s="37">
        <f t="shared" si="5"/>
        <v>6426.478959999993</v>
      </c>
      <c r="AB20" s="38">
        <f t="shared" si="6"/>
        <v>33383.78196</v>
      </c>
      <c r="AC20" s="39">
        <v>0.046659512208128084</v>
      </c>
      <c r="AD20" s="40">
        <v>0.08078802952225422</v>
      </c>
      <c r="AE20" s="40">
        <v>-1.3064628840107064</v>
      </c>
      <c r="AF20" s="41">
        <v>-1.1863370547581074</v>
      </c>
      <c r="AG20" s="6"/>
      <c r="AH20" s="74">
        <v>-23525100</v>
      </c>
      <c r="AI20" s="75">
        <v>33760799.79</v>
      </c>
    </row>
    <row r="21" spans="1:35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4</v>
      </c>
      <c r="K21" s="76">
        <v>2</v>
      </c>
      <c r="L21" s="32" t="s">
        <v>31</v>
      </c>
      <c r="M21" s="33">
        <v>1751208.14</v>
      </c>
      <c r="N21" s="33">
        <v>124232.43556999999</v>
      </c>
      <c r="O21" s="34">
        <f t="shared" si="0"/>
        <v>7.094098795703404</v>
      </c>
      <c r="P21" s="33">
        <v>80267.69956000001</v>
      </c>
      <c r="Q21" s="35">
        <f t="shared" si="1"/>
        <v>154.7726373759303</v>
      </c>
      <c r="R21" s="82">
        <v>1816357.3939200002</v>
      </c>
      <c r="S21" s="33">
        <v>116904.85562999999</v>
      </c>
      <c r="T21" s="34">
        <f t="shared" si="2"/>
        <v>6.436225382808608</v>
      </c>
      <c r="U21" s="33">
        <v>37920.33091</v>
      </c>
      <c r="V21" s="35">
        <f t="shared" si="3"/>
        <v>308.2907053407884</v>
      </c>
      <c r="W21" s="36"/>
      <c r="X21" s="33"/>
      <c r="Y21" s="37">
        <f>M21-R21</f>
        <v>-65149.25392000028</v>
      </c>
      <c r="Z21" s="37">
        <f t="shared" si="4"/>
        <v>7327.579939999996</v>
      </c>
      <c r="AA21" s="37">
        <f t="shared" si="5"/>
        <v>7327.579939999996</v>
      </c>
      <c r="AB21" s="38">
        <f t="shared" si="6"/>
        <v>42347.36865000001</v>
      </c>
      <c r="AC21" s="39">
        <v>0.05264114157869501</v>
      </c>
      <c r="AD21" s="40">
        <v>0.08801779244764033</v>
      </c>
      <c r="AE21" s="40">
        <v>-0.7809643293817446</v>
      </c>
      <c r="AF21" s="41">
        <v>-0.9574920297555791</v>
      </c>
      <c r="AG21" s="6"/>
      <c r="AH21" s="74">
        <v>-156394000</v>
      </c>
      <c r="AI21" s="75">
        <v>261175207.41</v>
      </c>
    </row>
    <row r="22" spans="1:35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5</v>
      </c>
      <c r="K22" s="76">
        <v>3</v>
      </c>
      <c r="L22" s="32" t="s">
        <v>32</v>
      </c>
      <c r="M22" s="33">
        <v>709769.02989</v>
      </c>
      <c r="N22" s="33">
        <v>51881.94086</v>
      </c>
      <c r="O22" s="34">
        <f t="shared" si="0"/>
        <v>7.309693530589898</v>
      </c>
      <c r="P22" s="33">
        <v>33674.04558</v>
      </c>
      <c r="Q22" s="35">
        <f t="shared" si="1"/>
        <v>154.07100621974038</v>
      </c>
      <c r="R22" s="82">
        <v>755336.1028</v>
      </c>
      <c r="S22" s="33">
        <v>12716.991</v>
      </c>
      <c r="T22" s="34">
        <f t="shared" si="2"/>
        <v>1.683620172908277</v>
      </c>
      <c r="U22" s="33">
        <v>13741.12142</v>
      </c>
      <c r="V22" s="35">
        <f t="shared" si="3"/>
        <v>92.54696622861222</v>
      </c>
      <c r="W22" s="36"/>
      <c r="X22" s="33"/>
      <c r="Y22" s="37">
        <f t="shared" si="4"/>
        <v>-45567.07290999999</v>
      </c>
      <c r="Z22" s="37">
        <f t="shared" si="4"/>
        <v>39164.94986</v>
      </c>
      <c r="AA22" s="37">
        <f t="shared" si="5"/>
        <v>39164.94986</v>
      </c>
      <c r="AB22" s="38">
        <f t="shared" si="6"/>
        <v>19932.92416</v>
      </c>
      <c r="AC22" s="39">
        <v>0.05305699273247036</v>
      </c>
      <c r="AD22" s="40">
        <v>0.09998672155092285</v>
      </c>
      <c r="AE22" s="40">
        <v>-4.928972390007813</v>
      </c>
      <c r="AF22" s="41">
        <v>-1.2989623865110247</v>
      </c>
      <c r="AG22" s="6"/>
      <c r="AH22" s="74">
        <v>-16626000.81</v>
      </c>
      <c r="AI22" s="75">
        <v>32816853.4</v>
      </c>
    </row>
    <row r="23" spans="1:35" ht="30.7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6</v>
      </c>
      <c r="K23" s="76">
        <v>32</v>
      </c>
      <c r="L23" s="32" t="s">
        <v>34</v>
      </c>
      <c r="M23" s="33">
        <v>620310.6</v>
      </c>
      <c r="N23" s="33">
        <v>44667.19323</v>
      </c>
      <c r="O23" s="34">
        <f t="shared" si="0"/>
        <v>7.200778647019734</v>
      </c>
      <c r="P23" s="33">
        <v>34082.81162</v>
      </c>
      <c r="Q23" s="35">
        <f t="shared" si="1"/>
        <v>131.05489572869925</v>
      </c>
      <c r="R23" s="82">
        <v>802051.90688</v>
      </c>
      <c r="S23" s="33">
        <v>17601.06209</v>
      </c>
      <c r="T23" s="34">
        <f t="shared" si="2"/>
        <v>2.194504113638795</v>
      </c>
      <c r="U23" s="33">
        <v>18379.13424</v>
      </c>
      <c r="V23" s="35">
        <f t="shared" si="3"/>
        <v>95.76654623749023</v>
      </c>
      <c r="W23" s="36"/>
      <c r="X23" s="33"/>
      <c r="Y23" s="37">
        <f t="shared" si="4"/>
        <v>-181741.30688000005</v>
      </c>
      <c r="Z23" s="37">
        <f t="shared" si="4"/>
        <v>27066.131139999998</v>
      </c>
      <c r="AA23" s="37">
        <f t="shared" si="5"/>
        <v>27066.131139999998</v>
      </c>
      <c r="AB23" s="38">
        <f t="shared" si="6"/>
        <v>15703.677380000001</v>
      </c>
      <c r="AC23" s="39">
        <v>0.049568551283218514</v>
      </c>
      <c r="AD23" s="40">
        <v>0.09525568375112994</v>
      </c>
      <c r="AE23" s="40">
        <v>-5.384875528323849</v>
      </c>
      <c r="AF23" s="41">
        <v>-1.7695113056163385</v>
      </c>
      <c r="AG23" s="6"/>
      <c r="AH23" s="74">
        <v>-5631000</v>
      </c>
      <c r="AI23" s="75">
        <v>12269215.19</v>
      </c>
    </row>
    <row r="24" spans="1:35" ht="27.7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10</v>
      </c>
      <c r="K24" s="76">
        <v>18</v>
      </c>
      <c r="L24" s="32" t="s">
        <v>36</v>
      </c>
      <c r="M24" s="33">
        <v>745817.26128</v>
      </c>
      <c r="N24" s="33">
        <v>57850.86223</v>
      </c>
      <c r="O24" s="34">
        <f aca="true" t="shared" si="7" ref="O24:O31">N24/M24*100</f>
        <v>7.756707337493657</v>
      </c>
      <c r="P24" s="33">
        <v>36944.32921</v>
      </c>
      <c r="Q24" s="35">
        <f aca="true" t="shared" si="8" ref="Q24:Q31">N24/P24*100</f>
        <v>156.58928844305845</v>
      </c>
      <c r="R24" s="82">
        <v>757211.16548</v>
      </c>
      <c r="S24" s="33">
        <v>16448.63269</v>
      </c>
      <c r="T24" s="34">
        <f aca="true" t="shared" si="9" ref="T24:T31">S24/R24*100</f>
        <v>2.172264942708964</v>
      </c>
      <c r="U24" s="33">
        <v>16055.104449999999</v>
      </c>
      <c r="V24" s="35">
        <f aca="true" t="shared" si="10" ref="V24:V31">S24/U24*100</f>
        <v>102.45110980888074</v>
      </c>
      <c r="W24" s="36"/>
      <c r="X24" s="33"/>
      <c r="Y24" s="37">
        <f aca="true" t="shared" si="11" ref="Y24:Z31">M24-R24</f>
        <v>-11393.90419999999</v>
      </c>
      <c r="Z24" s="37">
        <f t="shared" si="11"/>
        <v>41402.22954</v>
      </c>
      <c r="AA24" s="37">
        <f aca="true" t="shared" si="12" ref="AA24:AA31">N24-S24</f>
        <v>41402.22954</v>
      </c>
      <c r="AB24" s="38">
        <f aca="true" t="shared" si="13" ref="AB24:AB31">P24-U24</f>
        <v>20889.224760000005</v>
      </c>
      <c r="AC24" s="39">
        <v>0.04860619573455789</v>
      </c>
      <c r="AD24" s="40">
        <v>0.08714529444458431</v>
      </c>
      <c r="AE24" s="40">
        <v>-17.246020336017715</v>
      </c>
      <c r="AF24" s="41">
        <v>-0.9037758830694276</v>
      </c>
      <c r="AG24" s="6"/>
      <c r="AH24" s="74">
        <v>-3807293.57</v>
      </c>
      <c r="AI24" s="75">
        <v>8960428.83</v>
      </c>
    </row>
    <row r="25" spans="1:35" ht="34.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1</v>
      </c>
      <c r="K25" s="73">
        <v>1</v>
      </c>
      <c r="L25" s="32" t="s">
        <v>37</v>
      </c>
      <c r="M25" s="33">
        <v>1096323.347</v>
      </c>
      <c r="N25" s="33">
        <v>76784.7332</v>
      </c>
      <c r="O25" s="34">
        <f t="shared" si="7"/>
        <v>7.003840008526244</v>
      </c>
      <c r="P25" s="33">
        <v>56651.168399999995</v>
      </c>
      <c r="Q25" s="35">
        <f t="shared" si="8"/>
        <v>135.5395402577434</v>
      </c>
      <c r="R25" s="82">
        <v>1126592.9505999999</v>
      </c>
      <c r="S25" s="33">
        <v>88208.9261</v>
      </c>
      <c r="T25" s="34">
        <f t="shared" si="9"/>
        <v>7.829706909937769</v>
      </c>
      <c r="U25" s="33">
        <v>49919.96468</v>
      </c>
      <c r="V25" s="35">
        <f t="shared" si="10"/>
        <v>176.70069813839459</v>
      </c>
      <c r="W25" s="36"/>
      <c r="X25" s="33"/>
      <c r="Y25" s="37">
        <f t="shared" si="11"/>
        <v>-30269.6035999998</v>
      </c>
      <c r="Z25" s="37"/>
      <c r="AA25" s="37">
        <f t="shared" si="12"/>
        <v>-11424.192899999995</v>
      </c>
      <c r="AB25" s="38">
        <f t="shared" si="13"/>
        <v>6731.203719999998</v>
      </c>
      <c r="AC25" s="39"/>
      <c r="AD25" s="40"/>
      <c r="AE25" s="40"/>
      <c r="AF25" s="41"/>
      <c r="AG25" s="6"/>
      <c r="AH25" s="74">
        <v>-20084000</v>
      </c>
      <c r="AI25" s="75">
        <v>13085172.12</v>
      </c>
    </row>
    <row r="26" spans="1:35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17</v>
      </c>
      <c r="K26" s="76">
        <v>20</v>
      </c>
      <c r="L26" s="32" t="s">
        <v>30</v>
      </c>
      <c r="M26" s="33">
        <v>411056.09</v>
      </c>
      <c r="N26" s="33">
        <v>33667.900409999995</v>
      </c>
      <c r="O26" s="34">
        <f t="shared" si="7"/>
        <v>8.190585477033071</v>
      </c>
      <c r="P26" s="33">
        <v>9168.730160000001</v>
      </c>
      <c r="Q26" s="35">
        <f t="shared" si="8"/>
        <v>367.2035257061158</v>
      </c>
      <c r="R26" s="82">
        <v>437508.28491000005</v>
      </c>
      <c r="S26" s="33">
        <v>9282.05576</v>
      </c>
      <c r="T26" s="34">
        <f t="shared" si="9"/>
        <v>2.1215725690564726</v>
      </c>
      <c r="U26" s="33">
        <v>7960.20003</v>
      </c>
      <c r="V26" s="35">
        <f t="shared" si="10"/>
        <v>116.60581046981552</v>
      </c>
      <c r="W26" s="36"/>
      <c r="X26" s="33"/>
      <c r="Y26" s="37">
        <f t="shared" si="11"/>
        <v>-26452.19491000002</v>
      </c>
      <c r="Z26" s="37">
        <f t="shared" si="11"/>
        <v>24385.844649999995</v>
      </c>
      <c r="AA26" s="37">
        <f t="shared" si="12"/>
        <v>24385.844649999995</v>
      </c>
      <c r="AB26" s="38">
        <f t="shared" si="13"/>
        <v>1208.530130000001</v>
      </c>
      <c r="AC26" s="39">
        <v>0.13957391820972345</v>
      </c>
      <c r="AD26" s="40">
        <v>0.2368926520534707</v>
      </c>
      <c r="AE26" s="40">
        <v>-3.4826414625722295</v>
      </c>
      <c r="AF26" s="41">
        <v>-1.1295938104448742</v>
      </c>
      <c r="AG26" s="6"/>
      <c r="AH26" s="74">
        <v>-11215236</v>
      </c>
      <c r="AI26" s="75">
        <v>9986027.35</v>
      </c>
    </row>
    <row r="27" spans="1:35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23</v>
      </c>
      <c r="K27" s="76">
        <v>24</v>
      </c>
      <c r="L27" s="32" t="s">
        <v>50</v>
      </c>
      <c r="M27" s="33">
        <v>259258.5</v>
      </c>
      <c r="N27" s="33">
        <v>-32794.790219999995</v>
      </c>
      <c r="O27" s="34">
        <f t="shared" si="7"/>
        <v>-12.649456129692949</v>
      </c>
      <c r="P27" s="33">
        <v>5951.82999</v>
      </c>
      <c r="Q27" s="35">
        <f t="shared" si="8"/>
        <v>-551.0034775035635</v>
      </c>
      <c r="R27" s="82">
        <v>351383.93</v>
      </c>
      <c r="S27" s="33">
        <v>0</v>
      </c>
      <c r="T27" s="34">
        <f t="shared" si="9"/>
        <v>0</v>
      </c>
      <c r="U27" s="33">
        <v>2656.46384</v>
      </c>
      <c r="V27" s="35">
        <f t="shared" si="10"/>
        <v>0</v>
      </c>
      <c r="W27" s="36"/>
      <c r="X27" s="33"/>
      <c r="Y27" s="37">
        <f t="shared" si="11"/>
        <v>-92125.43</v>
      </c>
      <c r="Z27" s="37">
        <f t="shared" si="11"/>
        <v>-32794.790219999995</v>
      </c>
      <c r="AA27" s="37">
        <f t="shared" si="12"/>
        <v>-32794.790219999995</v>
      </c>
      <c r="AB27" s="38">
        <f t="shared" si="13"/>
        <v>3295.3661500000003</v>
      </c>
      <c r="AC27" s="39">
        <v>0.04411640647726169</v>
      </c>
      <c r="AD27" s="40">
        <v>0.07559558029409347</v>
      </c>
      <c r="AE27" s="40">
        <v>-10.02289817969905</v>
      </c>
      <c r="AF27" s="41">
        <v>-2.823170731707317</v>
      </c>
      <c r="AG27" s="6"/>
      <c r="AH27" s="74">
        <v>-4218026.19</v>
      </c>
      <c r="AI27" s="75">
        <v>1247952.13</v>
      </c>
    </row>
    <row r="28" spans="1:35" ht="31.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27</v>
      </c>
      <c r="K28" s="76">
        <v>37</v>
      </c>
      <c r="L28" s="32" t="s">
        <v>51</v>
      </c>
      <c r="M28" s="33">
        <v>454866.608</v>
      </c>
      <c r="N28" s="33">
        <v>42841.89364</v>
      </c>
      <c r="O28" s="34">
        <f t="shared" si="7"/>
        <v>9.418562032586046</v>
      </c>
      <c r="P28" s="33">
        <v>17454.54165</v>
      </c>
      <c r="Q28" s="35">
        <f t="shared" si="8"/>
        <v>245.44840247924816</v>
      </c>
      <c r="R28" s="82">
        <v>467189.14732</v>
      </c>
      <c r="S28" s="33">
        <v>25864.07882</v>
      </c>
      <c r="T28" s="34">
        <f t="shared" si="9"/>
        <v>5.536104374077951</v>
      </c>
      <c r="U28" s="33">
        <v>17322.657870000003</v>
      </c>
      <c r="V28" s="35">
        <f t="shared" si="10"/>
        <v>149.30779684099363</v>
      </c>
      <c r="W28" s="36"/>
      <c r="X28" s="33"/>
      <c r="Y28" s="37">
        <f t="shared" si="11"/>
        <v>-12322.539319999982</v>
      </c>
      <c r="Z28" s="37">
        <f t="shared" si="11"/>
        <v>16977.814820000003</v>
      </c>
      <c r="AA28" s="37">
        <f t="shared" si="12"/>
        <v>16977.814820000003</v>
      </c>
      <c r="AB28" s="38">
        <f t="shared" si="13"/>
        <v>131.88377999999648</v>
      </c>
      <c r="AC28" s="39">
        <v>0.04296173872865241</v>
      </c>
      <c r="AD28" s="40">
        <v>0.07131163257179098</v>
      </c>
      <c r="AE28" s="40">
        <v>-6.090692068682046</v>
      </c>
      <c r="AF28" s="41">
        <v>0.9505154639175257</v>
      </c>
      <c r="AG28" s="6"/>
      <c r="AH28" s="74">
        <v>-14439646</v>
      </c>
      <c r="AI28" s="75">
        <v>30555080.4</v>
      </c>
    </row>
    <row r="29" spans="1:35" ht="32.25" customHeight="1">
      <c r="A29" s="1"/>
      <c r="B29" s="1"/>
      <c r="C29" s="1"/>
      <c r="D29" s="1"/>
      <c r="E29" s="1"/>
      <c r="F29" s="1"/>
      <c r="G29" s="1"/>
      <c r="H29" s="1"/>
      <c r="I29" s="1"/>
      <c r="J29" s="1">
        <v>28</v>
      </c>
      <c r="K29" s="77">
        <v>38</v>
      </c>
      <c r="L29" s="32" t="s">
        <v>52</v>
      </c>
      <c r="M29" s="33">
        <v>216536.01</v>
      </c>
      <c r="N29" s="33">
        <v>26212.46682</v>
      </c>
      <c r="O29" s="34">
        <f t="shared" si="7"/>
        <v>12.105361514696794</v>
      </c>
      <c r="P29" s="33">
        <v>6297.32367</v>
      </c>
      <c r="Q29" s="35">
        <f t="shared" si="8"/>
        <v>416.247729886814</v>
      </c>
      <c r="R29" s="82">
        <v>216915.11</v>
      </c>
      <c r="S29" s="33">
        <v>5379.26071</v>
      </c>
      <c r="T29" s="34">
        <f t="shared" si="9"/>
        <v>2.47989211539943</v>
      </c>
      <c r="U29" s="33">
        <v>5087.23995</v>
      </c>
      <c r="V29" s="35">
        <f t="shared" si="10"/>
        <v>105.7402592146258</v>
      </c>
      <c r="W29" s="36"/>
      <c r="X29" s="33"/>
      <c r="Y29" s="37">
        <f t="shared" si="11"/>
        <v>-379.0999999999767</v>
      </c>
      <c r="Z29" s="37">
        <f t="shared" si="11"/>
        <v>20833.206110000003</v>
      </c>
      <c r="AA29" s="37">
        <f t="shared" si="12"/>
        <v>20833.206110000003</v>
      </c>
      <c r="AB29" s="38">
        <f t="shared" si="13"/>
        <v>1210.0837199999996</v>
      </c>
      <c r="AC29" s="42">
        <v>0.05674108794868632</v>
      </c>
      <c r="AD29" s="43">
        <v>0.10209177162514564</v>
      </c>
      <c r="AE29" s="43">
        <v>-4.45850167955961</v>
      </c>
      <c r="AF29" s="44">
        <v>-2.6930860033726813</v>
      </c>
      <c r="AG29" s="1"/>
      <c r="AH29" s="74">
        <v>-3662640</v>
      </c>
      <c r="AI29" s="75">
        <v>10714862.44</v>
      </c>
    </row>
    <row r="30" spans="1:35" ht="32.25" customHeight="1">
      <c r="A30" s="1"/>
      <c r="B30" s="1"/>
      <c r="C30" s="1"/>
      <c r="D30" s="1"/>
      <c r="E30" s="1"/>
      <c r="F30" s="1"/>
      <c r="G30" s="1"/>
      <c r="H30" s="1"/>
      <c r="I30" s="1"/>
      <c r="J30" s="1">
        <v>29</v>
      </c>
      <c r="K30" s="73">
        <v>39</v>
      </c>
      <c r="L30" s="32" t="s">
        <v>38</v>
      </c>
      <c r="M30" s="33">
        <v>478115.7</v>
      </c>
      <c r="N30" s="33">
        <v>47398.51481</v>
      </c>
      <c r="O30" s="34">
        <f t="shared" si="7"/>
        <v>9.913607691611046</v>
      </c>
      <c r="P30" s="33">
        <v>23864.88237</v>
      </c>
      <c r="Q30" s="35">
        <f t="shared" si="8"/>
        <v>198.6119775288882</v>
      </c>
      <c r="R30" s="82">
        <v>505773.90323</v>
      </c>
      <c r="S30" s="33">
        <v>7126.9347099999995</v>
      </c>
      <c r="T30" s="34">
        <f t="shared" si="9"/>
        <v>1.4091147575004548</v>
      </c>
      <c r="U30" s="33">
        <v>5910.4324400000005</v>
      </c>
      <c r="V30" s="35">
        <f t="shared" si="10"/>
        <v>120.58228873012884</v>
      </c>
      <c r="W30" s="36"/>
      <c r="X30" s="33"/>
      <c r="Y30" s="37">
        <f t="shared" si="11"/>
        <v>-27658.203229999985</v>
      </c>
      <c r="Z30" s="37">
        <f t="shared" si="11"/>
        <v>40271.5801</v>
      </c>
      <c r="AA30" s="37">
        <f t="shared" si="12"/>
        <v>40271.5801</v>
      </c>
      <c r="AB30" s="38">
        <f t="shared" si="13"/>
        <v>17954.44993</v>
      </c>
      <c r="AC30" s="45">
        <v>0.06441101642507298</v>
      </c>
      <c r="AD30" s="46">
        <v>0.1141489396679269</v>
      </c>
      <c r="AE30" s="46">
        <v>-2.304660498628552</v>
      </c>
      <c r="AF30" s="47">
        <v>-1.262498417921782</v>
      </c>
      <c r="AG30" s="1"/>
      <c r="AH30" s="74">
        <v>-37822986.5</v>
      </c>
      <c r="AI30" s="75">
        <v>-16741175.52</v>
      </c>
    </row>
    <row r="31" spans="1:35" ht="30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40</v>
      </c>
      <c r="K31" s="76">
        <v>12</v>
      </c>
      <c r="L31" s="32" t="s">
        <v>53</v>
      </c>
      <c r="M31" s="33">
        <v>439392.3</v>
      </c>
      <c r="N31" s="33">
        <v>39655.955369999996</v>
      </c>
      <c r="O31" s="34">
        <f t="shared" si="7"/>
        <v>9.025182136783007</v>
      </c>
      <c r="P31" s="33">
        <v>26154.033440000003</v>
      </c>
      <c r="Q31" s="35">
        <f t="shared" si="8"/>
        <v>151.6246259337963</v>
      </c>
      <c r="R31" s="82">
        <v>828047.5550599999</v>
      </c>
      <c r="S31" s="33">
        <v>0</v>
      </c>
      <c r="T31" s="34">
        <f t="shared" si="9"/>
        <v>0</v>
      </c>
      <c r="U31" s="33">
        <v>12754.285109999999</v>
      </c>
      <c r="V31" s="35">
        <f t="shared" si="10"/>
        <v>0</v>
      </c>
      <c r="W31" s="36"/>
      <c r="X31" s="33"/>
      <c r="Y31" s="37">
        <f t="shared" si="11"/>
        <v>-388655.25505999994</v>
      </c>
      <c r="Z31" s="37">
        <f t="shared" si="11"/>
        <v>39655.955369999996</v>
      </c>
      <c r="AA31" s="37">
        <f t="shared" si="12"/>
        <v>39655.955369999996</v>
      </c>
      <c r="AB31" s="38">
        <f t="shared" si="13"/>
        <v>13399.748330000004</v>
      </c>
      <c r="AC31" s="39">
        <v>0.2080841445306057</v>
      </c>
      <c r="AD31" s="40">
        <v>0.3321406938833558</v>
      </c>
      <c r="AE31" s="40">
        <v>-1.543527099008924</v>
      </c>
      <c r="AF31" s="41">
        <v>1.2592592592592593</v>
      </c>
      <c r="AG31" s="6"/>
      <c r="AH31" s="74">
        <v>-14485097.19</v>
      </c>
      <c r="AI31" s="75">
        <v>83948735.41</v>
      </c>
    </row>
    <row r="32" spans="1:35" ht="20.25" customHeight="1">
      <c r="A32" s="6"/>
      <c r="B32" s="6"/>
      <c r="C32" s="6"/>
      <c r="D32" s="6"/>
      <c r="E32" s="6"/>
      <c r="F32" s="6"/>
      <c r="G32" s="6"/>
      <c r="H32" s="6"/>
      <c r="I32" s="1"/>
      <c r="J32" s="1">
        <v>7</v>
      </c>
      <c r="K32" s="76">
        <v>17</v>
      </c>
      <c r="L32" s="32" t="s">
        <v>54</v>
      </c>
      <c r="M32" s="33">
        <v>341871</v>
      </c>
      <c r="N32" s="33">
        <v>22192.651429999998</v>
      </c>
      <c r="O32" s="34">
        <f t="shared" si="0"/>
        <v>6.49152792427553</v>
      </c>
      <c r="P32" s="33">
        <v>18746.17466</v>
      </c>
      <c r="Q32" s="35">
        <f t="shared" si="1"/>
        <v>118.38496030528287</v>
      </c>
      <c r="R32" s="82">
        <v>398716.797</v>
      </c>
      <c r="S32" s="33">
        <v>8500.64353</v>
      </c>
      <c r="T32" s="34">
        <f t="shared" si="2"/>
        <v>2.132000355630866</v>
      </c>
      <c r="U32" s="33">
        <v>8510.94542</v>
      </c>
      <c r="V32" s="35">
        <f t="shared" si="3"/>
        <v>99.87895716055478</v>
      </c>
      <c r="W32" s="36"/>
      <c r="X32" s="33"/>
      <c r="Y32" s="37">
        <f t="shared" si="4"/>
        <v>-56845.79700000002</v>
      </c>
      <c r="Z32" s="37">
        <f t="shared" si="4"/>
        <v>13692.007899999999</v>
      </c>
      <c r="AA32" s="37">
        <f t="shared" si="5"/>
        <v>13692.007899999999</v>
      </c>
      <c r="AB32" s="38">
        <f t="shared" si="6"/>
        <v>10235.22924</v>
      </c>
      <c r="AC32" s="39">
        <v>0.05114436290694342</v>
      </c>
      <c r="AD32" s="40">
        <v>0.08815634059916246</v>
      </c>
      <c r="AE32" s="40">
        <v>-1.8593154022717286</v>
      </c>
      <c r="AF32" s="41">
        <v>-1.5755363360664945</v>
      </c>
      <c r="AG32" s="6"/>
      <c r="AH32" s="74">
        <v>-14625804.67</v>
      </c>
      <c r="AI32" s="75">
        <v>14576733.73</v>
      </c>
    </row>
    <row r="33" spans="1:35" ht="30.75" customHeight="1">
      <c r="A33" s="6"/>
      <c r="B33" s="6"/>
      <c r="C33" s="6"/>
      <c r="D33" s="6"/>
      <c r="E33" s="6"/>
      <c r="F33" s="6"/>
      <c r="G33" s="6"/>
      <c r="H33" s="6"/>
      <c r="I33" s="1"/>
      <c r="J33" s="1">
        <v>30</v>
      </c>
      <c r="K33" s="76">
        <v>40</v>
      </c>
      <c r="L33" s="32" t="s">
        <v>55</v>
      </c>
      <c r="M33" s="33">
        <v>1513975</v>
      </c>
      <c r="N33" s="33">
        <v>108262.00145</v>
      </c>
      <c r="O33" s="34">
        <f>N33/M33*100</f>
        <v>7.150844726630227</v>
      </c>
      <c r="P33" s="33">
        <v>67360.54665</v>
      </c>
      <c r="Q33" s="35">
        <f>N33/P33*100</f>
        <v>160.72019428898145</v>
      </c>
      <c r="R33" s="82">
        <v>1748755.56601</v>
      </c>
      <c r="S33" s="33">
        <v>34692.31779</v>
      </c>
      <c r="T33" s="34">
        <f>S33/R33*100</f>
        <v>1.983828870329475</v>
      </c>
      <c r="U33" s="33">
        <v>53386.64024</v>
      </c>
      <c r="V33" s="35">
        <f>S33/U33*100</f>
        <v>64.98314491048781</v>
      </c>
      <c r="W33" s="36"/>
      <c r="X33" s="33"/>
      <c r="Y33" s="37">
        <f>M33-R33</f>
        <v>-234780.56600999995</v>
      </c>
      <c r="Z33" s="37">
        <f>N33-S33</f>
        <v>73569.68366</v>
      </c>
      <c r="AA33" s="37">
        <f>N33-S33</f>
        <v>73569.68366</v>
      </c>
      <c r="AB33" s="38">
        <f>P33-U33</f>
        <v>13973.906410000003</v>
      </c>
      <c r="AC33" s="39">
        <v>0.04593840619608707</v>
      </c>
      <c r="AD33" s="40">
        <v>0.07616931925382672</v>
      </c>
      <c r="AE33" s="40">
        <v>-3.8113467540687815</v>
      </c>
      <c r="AF33" s="41">
        <v>-2.755129958960328</v>
      </c>
      <c r="AG33" s="6"/>
      <c r="AH33" s="74">
        <v>-4177366.9</v>
      </c>
      <c r="AI33" s="75">
        <v>4502143.94</v>
      </c>
    </row>
    <row r="34" spans="1:35" ht="31.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32</v>
      </c>
      <c r="K34" s="76">
        <v>41</v>
      </c>
      <c r="L34" s="32" t="s">
        <v>39</v>
      </c>
      <c r="M34" s="33">
        <v>408248.4</v>
      </c>
      <c r="N34" s="33">
        <v>40825.718049999996</v>
      </c>
      <c r="O34" s="34">
        <f>N34/M34*100</f>
        <v>10.000215077389155</v>
      </c>
      <c r="P34" s="33">
        <v>11993.00021</v>
      </c>
      <c r="Q34" s="35">
        <f>N34/P34*100</f>
        <v>340.4128853092048</v>
      </c>
      <c r="R34" s="82">
        <v>416661.329</v>
      </c>
      <c r="S34" s="33">
        <v>3872.89569</v>
      </c>
      <c r="T34" s="34">
        <f>S34/R34*100</f>
        <v>0.9295068729548451</v>
      </c>
      <c r="U34" s="33">
        <v>3179.81433</v>
      </c>
      <c r="V34" s="35">
        <f>S34/U34*100</f>
        <v>121.79628393586111</v>
      </c>
      <c r="W34" s="36"/>
      <c r="X34" s="33"/>
      <c r="Y34" s="37">
        <f>M34-R34</f>
        <v>-8412.929000000004</v>
      </c>
      <c r="Z34" s="37">
        <f>N34-S34</f>
        <v>36952.82236</v>
      </c>
      <c r="AA34" s="37">
        <f>N34-S34</f>
        <v>36952.82236</v>
      </c>
      <c r="AB34" s="38">
        <f>P34-U34</f>
        <v>8813.18588</v>
      </c>
      <c r="AC34" s="39">
        <v>0.05326307423303124</v>
      </c>
      <c r="AD34" s="40">
        <v>0.09954783125371347</v>
      </c>
      <c r="AE34" s="40">
        <v>-11.705024311183145</v>
      </c>
      <c r="AF34" s="41">
        <v>-4.211678832116788</v>
      </c>
      <c r="AG34" s="6"/>
      <c r="AH34" s="74">
        <v>-7354000</v>
      </c>
      <c r="AI34" s="75">
        <v>978997.21</v>
      </c>
    </row>
    <row r="35" spans="1:35" ht="36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8</v>
      </c>
      <c r="K35" s="76">
        <v>33</v>
      </c>
      <c r="L35" s="32" t="s">
        <v>33</v>
      </c>
      <c r="M35" s="33">
        <v>198341.86</v>
      </c>
      <c r="N35" s="33">
        <v>26878.50661</v>
      </c>
      <c r="O35" s="34">
        <f t="shared" si="0"/>
        <v>13.551605601560862</v>
      </c>
      <c r="P35" s="33">
        <v>7907.02917</v>
      </c>
      <c r="Q35" s="35">
        <f t="shared" si="1"/>
        <v>339.93180032748</v>
      </c>
      <c r="R35" s="82">
        <v>209438.348</v>
      </c>
      <c r="S35" s="33">
        <v>5449.62901</v>
      </c>
      <c r="T35" s="34">
        <f t="shared" si="2"/>
        <v>2.602020624226849</v>
      </c>
      <c r="U35" s="33">
        <v>5367.36674</v>
      </c>
      <c r="V35" s="35">
        <f>S35/U35*100</f>
        <v>101.5326373990237</v>
      </c>
      <c r="W35" s="36"/>
      <c r="X35" s="33"/>
      <c r="Y35" s="37">
        <f>M35-R35</f>
        <v>-11096.488000000012</v>
      </c>
      <c r="Z35" s="37">
        <f t="shared" si="4"/>
        <v>21428.8776</v>
      </c>
      <c r="AA35" s="37">
        <f t="shared" si="5"/>
        <v>21428.8776</v>
      </c>
      <c r="AB35" s="38">
        <f t="shared" si="6"/>
        <v>2539.6624299999994</v>
      </c>
      <c r="AC35" s="39">
        <v>0.05764443575200461</v>
      </c>
      <c r="AD35" s="40">
        <v>0.10015325279915756</v>
      </c>
      <c r="AE35" s="40">
        <v>-1.9610181651430434</v>
      </c>
      <c r="AF35" s="41">
        <v>-1.9289544235924934</v>
      </c>
      <c r="AG35" s="6"/>
      <c r="AH35" s="74">
        <v>-2541500</v>
      </c>
      <c r="AI35" s="75">
        <v>1647900.68</v>
      </c>
    </row>
    <row r="36" spans="1:35" ht="33.7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9</v>
      </c>
      <c r="K36" s="76">
        <v>4</v>
      </c>
      <c r="L36" s="32" t="s">
        <v>43</v>
      </c>
      <c r="M36" s="33">
        <v>998363.66</v>
      </c>
      <c r="N36" s="33">
        <v>51013.23564</v>
      </c>
      <c r="O36" s="34">
        <f t="shared" si="0"/>
        <v>5.10968474553651</v>
      </c>
      <c r="P36" s="33">
        <v>34700.54924</v>
      </c>
      <c r="Q36" s="35">
        <f t="shared" si="1"/>
        <v>147.00987954737053</v>
      </c>
      <c r="R36" s="82">
        <v>1039171.84</v>
      </c>
      <c r="S36" s="33">
        <v>24987.06213</v>
      </c>
      <c r="T36" s="34">
        <f t="shared" si="2"/>
        <v>2.4045168631590323</v>
      </c>
      <c r="U36" s="33">
        <v>22291.26637</v>
      </c>
      <c r="V36" s="35">
        <f t="shared" si="3"/>
        <v>112.09350655657701</v>
      </c>
      <c r="W36" s="36"/>
      <c r="X36" s="33"/>
      <c r="Y36" s="37">
        <f t="shared" si="4"/>
        <v>-40808.179999999935</v>
      </c>
      <c r="Z36" s="37">
        <f t="shared" si="4"/>
        <v>26026.17351</v>
      </c>
      <c r="AA36" s="37">
        <f t="shared" si="5"/>
        <v>26026.17351</v>
      </c>
      <c r="AB36" s="38">
        <f t="shared" si="6"/>
        <v>12409.28287</v>
      </c>
      <c r="AC36" s="39">
        <v>0.046105119672854106</v>
      </c>
      <c r="AD36" s="40">
        <v>0.08287541662913252</v>
      </c>
      <c r="AE36" s="40">
        <v>-1.3363690880706907</v>
      </c>
      <c r="AF36" s="41">
        <v>-0.7594501718213058</v>
      </c>
      <c r="AG36" s="6"/>
      <c r="AH36" s="74">
        <v>-12261715</v>
      </c>
      <c r="AI36" s="75">
        <v>7133180.9</v>
      </c>
    </row>
    <row r="37" spans="1:35" ht="32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33</v>
      </c>
      <c r="K37" s="76">
        <v>28</v>
      </c>
      <c r="L37" s="32" t="s">
        <v>56</v>
      </c>
      <c r="M37" s="33">
        <v>515723.2</v>
      </c>
      <c r="N37" s="33">
        <v>56226.986189999996</v>
      </c>
      <c r="O37" s="34">
        <f>N37/M37*100</f>
        <v>10.902551250360657</v>
      </c>
      <c r="P37" s="33">
        <v>20080.185390000002</v>
      </c>
      <c r="Q37" s="35">
        <f>N37/P37*100</f>
        <v>280.01228623118794</v>
      </c>
      <c r="R37" s="82">
        <v>692154.22</v>
      </c>
      <c r="S37" s="33">
        <v>29797.76193</v>
      </c>
      <c r="T37" s="34">
        <f>S37/R37*100</f>
        <v>4.305075526376188</v>
      </c>
      <c r="U37" s="33">
        <v>8690.37359</v>
      </c>
      <c r="V37" s="35">
        <f>S37/U37*100</f>
        <v>342.8824045526448</v>
      </c>
      <c r="W37" s="36"/>
      <c r="X37" s="33"/>
      <c r="Y37" s="37">
        <f>M37-R37</f>
        <v>-176431.01999999996</v>
      </c>
      <c r="Z37" s="37">
        <f>N37-S37</f>
        <v>26429.224259999995</v>
      </c>
      <c r="AA37" s="37">
        <f>N37-S37</f>
        <v>26429.224259999995</v>
      </c>
      <c r="AB37" s="38">
        <f>P37-U37</f>
        <v>11389.811800000003</v>
      </c>
      <c r="AC37" s="39">
        <v>0.06963788300835655</v>
      </c>
      <c r="AD37" s="40">
        <v>0.1392757660167131</v>
      </c>
      <c r="AE37" s="40">
        <v>-3.4588442308341527</v>
      </c>
      <c r="AF37" s="41">
        <v>-0.841025641025641</v>
      </c>
      <c r="AG37" s="6"/>
      <c r="AH37" s="74">
        <v>-2110000</v>
      </c>
      <c r="AI37" s="75">
        <v>3234091.77</v>
      </c>
    </row>
    <row r="38" spans="1:35" ht="30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12</v>
      </c>
      <c r="K38" s="76">
        <v>34</v>
      </c>
      <c r="L38" s="32" t="s">
        <v>44</v>
      </c>
      <c r="M38" s="33">
        <v>181386.7</v>
      </c>
      <c r="N38" s="33">
        <v>23444.08837</v>
      </c>
      <c r="O38" s="34">
        <f t="shared" si="0"/>
        <v>12.924921380674547</v>
      </c>
      <c r="P38" s="33">
        <v>1652.26423</v>
      </c>
      <c r="Q38" s="35">
        <f t="shared" si="1"/>
        <v>1418.9067307957155</v>
      </c>
      <c r="R38" s="82">
        <v>184956.9676</v>
      </c>
      <c r="S38" s="33">
        <v>15333.64105</v>
      </c>
      <c r="T38" s="34">
        <f t="shared" si="2"/>
        <v>8.29038302745184</v>
      </c>
      <c r="U38" s="33">
        <v>0</v>
      </c>
      <c r="V38" s="35" t="e">
        <f t="shared" si="3"/>
        <v>#DIV/0!</v>
      </c>
      <c r="W38" s="36"/>
      <c r="X38" s="33"/>
      <c r="Y38" s="37">
        <f t="shared" si="4"/>
        <v>-3570.267599999992</v>
      </c>
      <c r="Z38" s="37">
        <f t="shared" si="4"/>
        <v>8110.447320000001</v>
      </c>
      <c r="AA38" s="37">
        <f t="shared" si="5"/>
        <v>8110.447320000001</v>
      </c>
      <c r="AB38" s="38">
        <f t="shared" si="6"/>
        <v>1652.26423</v>
      </c>
      <c r="AC38" s="39">
        <v>0.0516149486968701</v>
      </c>
      <c r="AD38" s="40">
        <v>0.09723487911898822</v>
      </c>
      <c r="AE38" s="40">
        <v>-1.321027663831709</v>
      </c>
      <c r="AF38" s="41">
        <v>-0.5875694795351187</v>
      </c>
      <c r="AG38" s="6"/>
      <c r="AH38" s="74">
        <v>-3663000</v>
      </c>
      <c r="AI38" s="75">
        <v>-499380.89</v>
      </c>
    </row>
    <row r="39" spans="1:35" ht="30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13</v>
      </c>
      <c r="K39" s="76">
        <v>35</v>
      </c>
      <c r="L39" s="32" t="s">
        <v>35</v>
      </c>
      <c r="M39" s="33">
        <v>571325.819</v>
      </c>
      <c r="N39" s="33">
        <v>68104.04526</v>
      </c>
      <c r="O39" s="34">
        <f t="shared" si="0"/>
        <v>11.920351399347489</v>
      </c>
      <c r="P39" s="33">
        <v>20310.725629999997</v>
      </c>
      <c r="Q39" s="35">
        <f t="shared" si="1"/>
        <v>335.3107441883159</v>
      </c>
      <c r="R39" s="82">
        <v>592003.29688</v>
      </c>
      <c r="S39" s="33">
        <v>33211.16809</v>
      </c>
      <c r="T39" s="34">
        <f t="shared" si="2"/>
        <v>5.609963367608061</v>
      </c>
      <c r="U39" s="33">
        <v>21721.274149999997</v>
      </c>
      <c r="V39" s="35">
        <f t="shared" si="3"/>
        <v>152.89696111127995</v>
      </c>
      <c r="W39" s="36"/>
      <c r="X39" s="33"/>
      <c r="Y39" s="37">
        <f t="shared" si="4"/>
        <v>-20677.47788000002</v>
      </c>
      <c r="Z39" s="37">
        <f t="shared" si="4"/>
        <v>34892.87717</v>
      </c>
      <c r="AA39" s="37">
        <f t="shared" si="5"/>
        <v>34892.87717</v>
      </c>
      <c r="AB39" s="38">
        <f t="shared" si="6"/>
        <v>-1410.5485200000003</v>
      </c>
      <c r="AC39" s="39">
        <v>0.042680913539967245</v>
      </c>
      <c r="AD39" s="40">
        <v>0.07692200428409432</v>
      </c>
      <c r="AE39" s="40">
        <v>-8.188981636060099</v>
      </c>
      <c r="AF39" s="41">
        <v>-1.260748959778086</v>
      </c>
      <c r="AG39" s="6"/>
      <c r="AH39" s="74">
        <v>-18334643.55</v>
      </c>
      <c r="AI39" s="75">
        <v>7325243.28</v>
      </c>
    </row>
    <row r="40" spans="1:35" ht="35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36</v>
      </c>
      <c r="K40" s="76">
        <v>10</v>
      </c>
      <c r="L40" s="32" t="s">
        <v>40</v>
      </c>
      <c r="M40" s="33">
        <v>288599.2</v>
      </c>
      <c r="N40" s="33">
        <v>27465.612510000003</v>
      </c>
      <c r="O40" s="34">
        <f>N40/M40*100</f>
        <v>9.516870632351026</v>
      </c>
      <c r="P40" s="33">
        <v>9569.78501</v>
      </c>
      <c r="Q40" s="35">
        <f>N40/P40*100</f>
        <v>287.00344345562263</v>
      </c>
      <c r="R40" s="82">
        <v>349321.41</v>
      </c>
      <c r="S40" s="33">
        <v>11688.2253</v>
      </c>
      <c r="T40" s="34">
        <f>S40/R40*100</f>
        <v>3.345980224916646</v>
      </c>
      <c r="U40" s="33">
        <v>8057.43129</v>
      </c>
      <c r="V40" s="35">
        <f>S40/U40*100</f>
        <v>145.06143309600594</v>
      </c>
      <c r="W40" s="36"/>
      <c r="X40" s="33"/>
      <c r="Y40" s="37">
        <f>M40-R40</f>
        <v>-60722.20999999996</v>
      </c>
      <c r="Z40" s="37">
        <f>N40-S40</f>
        <v>15777.387210000003</v>
      </c>
      <c r="AA40" s="37">
        <f>N40-S40</f>
        <v>15777.387210000003</v>
      </c>
      <c r="AB40" s="38">
        <f>P40-U40</f>
        <v>1512.3537199999992</v>
      </c>
      <c r="AC40" s="39">
        <v>0.05369568790751192</v>
      </c>
      <c r="AD40" s="40">
        <v>0.09732360097323602</v>
      </c>
      <c r="AE40" s="40">
        <v>-22.482409405378952</v>
      </c>
      <c r="AF40" s="41">
        <v>-2.487220447284345</v>
      </c>
      <c r="AG40" s="6"/>
      <c r="AH40" s="74">
        <v>-5068429.42</v>
      </c>
      <c r="AI40" s="75">
        <v>-2172368.39</v>
      </c>
    </row>
    <row r="41" spans="1:35" ht="20.25" customHeight="1">
      <c r="A41" s="1"/>
      <c r="B41" s="1"/>
      <c r="C41" s="1"/>
      <c r="D41" s="1"/>
      <c r="E41" s="1"/>
      <c r="F41" s="1"/>
      <c r="G41" s="1"/>
      <c r="H41" s="1"/>
      <c r="I41" s="1"/>
      <c r="J41" s="1">
        <v>14</v>
      </c>
      <c r="K41" s="77">
        <v>36</v>
      </c>
      <c r="L41" s="32" t="s">
        <v>45</v>
      </c>
      <c r="M41" s="33">
        <v>511126.3</v>
      </c>
      <c r="N41" s="33">
        <v>59649.14432</v>
      </c>
      <c r="O41" s="34">
        <f t="shared" si="0"/>
        <v>11.670137952204767</v>
      </c>
      <c r="P41" s="33">
        <v>14863.20348</v>
      </c>
      <c r="Q41" s="35">
        <f t="shared" si="1"/>
        <v>401.32091577878333</v>
      </c>
      <c r="R41" s="82">
        <v>516458.59739999997</v>
      </c>
      <c r="S41" s="33">
        <v>12001.94925</v>
      </c>
      <c r="T41" s="34">
        <f t="shared" si="2"/>
        <v>2.323893785566014</v>
      </c>
      <c r="U41" s="33">
        <v>5649.90964</v>
      </c>
      <c r="V41" s="35">
        <f t="shared" si="3"/>
        <v>212.42727786350932</v>
      </c>
      <c r="W41" s="36"/>
      <c r="X41" s="33"/>
      <c r="Y41" s="37">
        <f t="shared" si="4"/>
        <v>-5332.297399999981</v>
      </c>
      <c r="Z41" s="37">
        <f t="shared" si="4"/>
        <v>47647.19507</v>
      </c>
      <c r="AA41" s="37">
        <f t="shared" si="5"/>
        <v>47647.19507</v>
      </c>
      <c r="AB41" s="38">
        <f t="shared" si="6"/>
        <v>9213.29384</v>
      </c>
      <c r="AC41" s="42">
        <v>1.739129640371229</v>
      </c>
      <c r="AD41" s="43">
        <v>3.1476519421787943</v>
      </c>
      <c r="AE41" s="43">
        <v>3.446801548432618</v>
      </c>
      <c r="AF41" s="44"/>
      <c r="AG41" s="1"/>
      <c r="AH41" s="74">
        <v>-34393624.21</v>
      </c>
      <c r="AI41" s="75">
        <v>8547600.33</v>
      </c>
    </row>
    <row r="42" spans="1:35" ht="20.25" customHeight="1">
      <c r="A42" s="1"/>
      <c r="B42" s="1"/>
      <c r="C42" s="1"/>
      <c r="D42" s="1"/>
      <c r="E42" s="1"/>
      <c r="F42" s="1"/>
      <c r="G42" s="1"/>
      <c r="H42" s="1"/>
      <c r="I42" s="1"/>
      <c r="J42" s="1">
        <v>15</v>
      </c>
      <c r="K42" s="73">
        <v>6</v>
      </c>
      <c r="L42" s="32" t="s">
        <v>57</v>
      </c>
      <c r="M42" s="33">
        <v>1537566.6</v>
      </c>
      <c r="N42" s="33">
        <v>35549.72266</v>
      </c>
      <c r="O42" s="34">
        <f t="shared" si="0"/>
        <v>2.3120769311716316</v>
      </c>
      <c r="P42" s="33">
        <v>103876.80919999999</v>
      </c>
      <c r="Q42" s="35">
        <f t="shared" si="1"/>
        <v>34.22296365645394</v>
      </c>
      <c r="R42" s="82">
        <v>1724876.63502</v>
      </c>
      <c r="S42" s="33">
        <v>26134.22464</v>
      </c>
      <c r="T42" s="34">
        <f t="shared" si="2"/>
        <v>1.5151358717139196</v>
      </c>
      <c r="U42" s="33">
        <v>48806.54314</v>
      </c>
      <c r="V42" s="35">
        <f t="shared" si="3"/>
        <v>53.54655945420026</v>
      </c>
      <c r="W42" s="36"/>
      <c r="X42" s="33"/>
      <c r="Y42" s="37">
        <f t="shared" si="4"/>
        <v>-187310.03501999984</v>
      </c>
      <c r="Z42" s="37">
        <f t="shared" si="4"/>
        <v>9415.498019999999</v>
      </c>
      <c r="AA42" s="37">
        <f t="shared" si="5"/>
        <v>9415.498019999999</v>
      </c>
      <c r="AB42" s="38">
        <f t="shared" si="6"/>
        <v>55070.26605999999</v>
      </c>
      <c r="AC42" s="45">
        <v>0.03850131254474584</v>
      </c>
      <c r="AD42" s="46">
        <v>0.059556403236226046</v>
      </c>
      <c r="AE42" s="46">
        <v>-1.9052538798075906</v>
      </c>
      <c r="AF42" s="47">
        <v>-1.540295804406882</v>
      </c>
      <c r="AG42" s="1"/>
      <c r="AH42" s="74">
        <v>-27255700</v>
      </c>
      <c r="AI42" s="75">
        <v>53297100.54</v>
      </c>
    </row>
    <row r="43" spans="1:35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16</v>
      </c>
      <c r="K43" s="76">
        <v>19</v>
      </c>
      <c r="L43" s="32" t="s">
        <v>41</v>
      </c>
      <c r="M43" s="33">
        <v>258070.452</v>
      </c>
      <c r="N43" s="33">
        <v>28931.26555</v>
      </c>
      <c r="O43" s="34">
        <f t="shared" si="0"/>
        <v>11.210607539835674</v>
      </c>
      <c r="P43" s="33">
        <v>7990.15154</v>
      </c>
      <c r="Q43" s="35">
        <f t="shared" si="1"/>
        <v>362.08656876112263</v>
      </c>
      <c r="R43" s="82">
        <v>260956.132</v>
      </c>
      <c r="S43" s="33">
        <v>8063.32006</v>
      </c>
      <c r="T43" s="34">
        <f t="shared" si="2"/>
        <v>3.089914001331074</v>
      </c>
      <c r="U43" s="33">
        <v>8720.992699999999</v>
      </c>
      <c r="V43" s="35">
        <f t="shared" si="3"/>
        <v>92.45874107886824</v>
      </c>
      <c r="W43" s="36"/>
      <c r="X43" s="33"/>
      <c r="Y43" s="37">
        <f t="shared" si="4"/>
        <v>-2885.680000000022</v>
      </c>
      <c r="Z43" s="37">
        <f t="shared" si="4"/>
        <v>20867.94549</v>
      </c>
      <c r="AA43" s="37">
        <f t="shared" si="5"/>
        <v>20867.94549</v>
      </c>
      <c r="AB43" s="38">
        <f t="shared" si="6"/>
        <v>-730.841159999999</v>
      </c>
      <c r="AC43" s="39">
        <v>0.04749546092316549</v>
      </c>
      <c r="AD43" s="40">
        <v>0.07997867506739771</v>
      </c>
      <c r="AE43" s="40">
        <v>-2.2544142127566724</v>
      </c>
      <c r="AF43" s="41">
        <v>-5.9013793103448275</v>
      </c>
      <c r="AG43" s="6"/>
      <c r="AH43" s="74">
        <v>-40664262</v>
      </c>
      <c r="AI43" s="75">
        <v>-4922571.1</v>
      </c>
    </row>
    <row r="44" spans="1:35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18</v>
      </c>
      <c r="K44" s="76">
        <v>21</v>
      </c>
      <c r="L44" s="32" t="s">
        <v>42</v>
      </c>
      <c r="M44" s="33">
        <v>471814.0446</v>
      </c>
      <c r="N44" s="33">
        <v>46872.66173</v>
      </c>
      <c r="O44" s="34">
        <f t="shared" si="0"/>
        <v>9.93456262408175</v>
      </c>
      <c r="P44" s="33">
        <v>24616.62839</v>
      </c>
      <c r="Q44" s="35">
        <f t="shared" si="1"/>
        <v>190.41056714753452</v>
      </c>
      <c r="R44" s="82">
        <v>475573.21153</v>
      </c>
      <c r="S44" s="33">
        <v>12403.934130000001</v>
      </c>
      <c r="T44" s="34">
        <f t="shared" si="2"/>
        <v>2.608207070809231</v>
      </c>
      <c r="U44" s="33">
        <v>8661.2276</v>
      </c>
      <c r="V44" s="35">
        <f t="shared" si="3"/>
        <v>143.21219465471617</v>
      </c>
      <c r="W44" s="36"/>
      <c r="X44" s="33"/>
      <c r="Y44" s="37">
        <f t="shared" si="4"/>
        <v>-3759.1669299999485</v>
      </c>
      <c r="Z44" s="37">
        <f t="shared" si="4"/>
        <v>34468.7276</v>
      </c>
      <c r="AA44" s="37">
        <f t="shared" si="5"/>
        <v>34468.7276</v>
      </c>
      <c r="AB44" s="38">
        <f t="shared" si="6"/>
        <v>15955.400790000002</v>
      </c>
      <c r="AC44" s="39">
        <v>0.0775375939849624</v>
      </c>
      <c r="AD44" s="40">
        <v>0.1351323682971274</v>
      </c>
      <c r="AE44" s="40">
        <v>-2.433856466031259</v>
      </c>
      <c r="AF44" s="41">
        <v>-2.360906862745098</v>
      </c>
      <c r="AG44" s="6"/>
      <c r="AH44" s="74">
        <v>-45170533.85</v>
      </c>
      <c r="AI44" s="75">
        <v>-10249742.81</v>
      </c>
    </row>
    <row r="45" spans="1:35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19</v>
      </c>
      <c r="K45" s="76">
        <v>22</v>
      </c>
      <c r="L45" s="32" t="s">
        <v>58</v>
      </c>
      <c r="M45" s="33">
        <v>320853.4</v>
      </c>
      <c r="N45" s="33">
        <v>30721.71166</v>
      </c>
      <c r="O45" s="34">
        <f t="shared" si="0"/>
        <v>9.574999566780344</v>
      </c>
      <c r="P45" s="33">
        <v>13071.76327</v>
      </c>
      <c r="Q45" s="35">
        <f t="shared" si="1"/>
        <v>235.02347024985562</v>
      </c>
      <c r="R45" s="82">
        <v>344714.37</v>
      </c>
      <c r="S45" s="33">
        <v>7246.2587</v>
      </c>
      <c r="T45" s="34">
        <f t="shared" si="2"/>
        <v>2.102105200894294</v>
      </c>
      <c r="U45" s="33">
        <v>10872.42375</v>
      </c>
      <c r="V45" s="35">
        <f t="shared" si="3"/>
        <v>66.6480526018865</v>
      </c>
      <c r="W45" s="36"/>
      <c r="X45" s="33"/>
      <c r="Y45" s="37">
        <f t="shared" si="4"/>
        <v>-23860.969999999972</v>
      </c>
      <c r="Z45" s="37">
        <f t="shared" si="4"/>
        <v>23475.452960000002</v>
      </c>
      <c r="AA45" s="37">
        <f t="shared" si="5"/>
        <v>23475.452960000002</v>
      </c>
      <c r="AB45" s="38">
        <f t="shared" si="6"/>
        <v>2199.3395199999995</v>
      </c>
      <c r="AC45" s="39">
        <v>0.054871084314790194</v>
      </c>
      <c r="AD45" s="40">
        <v>0.08617977032451588</v>
      </c>
      <c r="AE45" s="40">
        <v>-5.56217448407656</v>
      </c>
      <c r="AF45" s="41">
        <v>-2.9936974789915967</v>
      </c>
      <c r="AG45" s="6"/>
      <c r="AH45" s="74">
        <v>-9159193.91</v>
      </c>
      <c r="AI45" s="75">
        <v>9413973.97</v>
      </c>
    </row>
    <row r="46" spans="1:35" ht="20.25" customHeight="1">
      <c r="A46" s="6"/>
      <c r="B46" s="6"/>
      <c r="C46" s="6"/>
      <c r="D46" s="6"/>
      <c r="E46" s="6"/>
      <c r="F46" s="6"/>
      <c r="G46" s="6"/>
      <c r="H46" s="6"/>
      <c r="I46" s="1"/>
      <c r="J46" s="1">
        <v>20</v>
      </c>
      <c r="K46" s="76">
        <v>7</v>
      </c>
      <c r="L46" s="32" t="s">
        <v>46</v>
      </c>
      <c r="M46" s="33">
        <v>393598.299</v>
      </c>
      <c r="N46" s="33">
        <v>51913.42903</v>
      </c>
      <c r="O46" s="34">
        <f t="shared" si="0"/>
        <v>13.189444456923328</v>
      </c>
      <c r="P46" s="33">
        <v>13256.1281</v>
      </c>
      <c r="Q46" s="35">
        <f t="shared" si="1"/>
        <v>391.6183416332556</v>
      </c>
      <c r="R46" s="82">
        <v>396729.265</v>
      </c>
      <c r="S46" s="33">
        <v>14414.823900000001</v>
      </c>
      <c r="T46" s="34">
        <f t="shared" si="2"/>
        <v>3.6334158257773095</v>
      </c>
      <c r="U46" s="33">
        <v>8287.30276</v>
      </c>
      <c r="V46" s="35">
        <f t="shared" si="3"/>
        <v>173.93866638462234</v>
      </c>
      <c r="W46" s="36"/>
      <c r="X46" s="33"/>
      <c r="Y46" s="37">
        <f t="shared" si="4"/>
        <v>-3130.966000000015</v>
      </c>
      <c r="Z46" s="37">
        <f t="shared" si="4"/>
        <v>37498.605129999996</v>
      </c>
      <c r="AA46" s="37">
        <f t="shared" si="5"/>
        <v>37498.605129999996</v>
      </c>
      <c r="AB46" s="38">
        <f t="shared" si="6"/>
        <v>4968.825339999999</v>
      </c>
      <c r="AC46" s="39">
        <v>0.08327388448316933</v>
      </c>
      <c r="AD46" s="40">
        <v>0.1563067782533703</v>
      </c>
      <c r="AE46" s="40">
        <v>-4.1226599278676375</v>
      </c>
      <c r="AF46" s="41">
        <v>13.204134366925064</v>
      </c>
      <c r="AG46" s="6"/>
      <c r="AH46" s="74">
        <v>-162491398</v>
      </c>
      <c r="AI46" s="75">
        <v>28356179.86</v>
      </c>
    </row>
    <row r="47" spans="1:35" ht="20.25" customHeight="1">
      <c r="A47" s="6"/>
      <c r="B47" s="6"/>
      <c r="C47" s="6"/>
      <c r="D47" s="6"/>
      <c r="E47" s="6"/>
      <c r="F47" s="6"/>
      <c r="G47" s="6"/>
      <c r="H47" s="6"/>
      <c r="I47" s="1"/>
      <c r="J47" s="1">
        <v>21</v>
      </c>
      <c r="K47" s="76">
        <v>23</v>
      </c>
      <c r="L47" s="32" t="s">
        <v>59</v>
      </c>
      <c r="M47" s="33">
        <v>982182.465</v>
      </c>
      <c r="N47" s="33">
        <v>61564.04616</v>
      </c>
      <c r="O47" s="34">
        <f t="shared" si="0"/>
        <v>6.268086465990817</v>
      </c>
      <c r="P47" s="33">
        <v>39747.03611</v>
      </c>
      <c r="Q47" s="35">
        <f t="shared" si="1"/>
        <v>154.88965262622696</v>
      </c>
      <c r="R47" s="82">
        <v>1082080.9082799999</v>
      </c>
      <c r="S47" s="33">
        <v>30537.19282</v>
      </c>
      <c r="T47" s="34">
        <f t="shared" si="2"/>
        <v>2.8220803625987436</v>
      </c>
      <c r="U47" s="33">
        <v>22107.901289999998</v>
      </c>
      <c r="V47" s="35">
        <f t="shared" si="3"/>
        <v>138.12795895652383</v>
      </c>
      <c r="W47" s="36"/>
      <c r="X47" s="33"/>
      <c r="Y47" s="37">
        <f t="shared" si="4"/>
        <v>-99898.44327999989</v>
      </c>
      <c r="Z47" s="37">
        <f t="shared" si="4"/>
        <v>31026.853339999998</v>
      </c>
      <c r="AA47" s="37">
        <f t="shared" si="5"/>
        <v>31026.853339999998</v>
      </c>
      <c r="AB47" s="38">
        <f t="shared" si="6"/>
        <v>17639.134820000003</v>
      </c>
      <c r="AC47" s="39">
        <v>0.14921941017791643</v>
      </c>
      <c r="AD47" s="40">
        <v>0.2644249536751079</v>
      </c>
      <c r="AE47" s="40">
        <v>-6.265601023144095</v>
      </c>
      <c r="AF47" s="41">
        <v>-2.2971014492753623</v>
      </c>
      <c r="AG47" s="6"/>
      <c r="AH47" s="74">
        <v>-7481139.55</v>
      </c>
      <c r="AI47" s="75">
        <v>-2387454.49</v>
      </c>
    </row>
    <row r="48" spans="1:35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22</v>
      </c>
      <c r="K48" s="76">
        <v>8</v>
      </c>
      <c r="L48" s="32" t="s">
        <v>12</v>
      </c>
      <c r="M48" s="33">
        <v>867751.35</v>
      </c>
      <c r="N48" s="33">
        <v>79456.18747</v>
      </c>
      <c r="O48" s="34">
        <f t="shared" si="0"/>
        <v>9.156561665965718</v>
      </c>
      <c r="P48" s="33">
        <v>34544.40513</v>
      </c>
      <c r="Q48" s="35">
        <f t="shared" si="1"/>
        <v>230.0117404569126</v>
      </c>
      <c r="R48" s="82">
        <v>891780.37928</v>
      </c>
      <c r="S48" s="33">
        <v>24002.73846</v>
      </c>
      <c r="T48" s="34">
        <f t="shared" si="2"/>
        <v>2.6915526532865837</v>
      </c>
      <c r="U48" s="33">
        <v>23715.32762</v>
      </c>
      <c r="V48" s="35">
        <f t="shared" si="3"/>
        <v>101.21192017502476</v>
      </c>
      <c r="W48" s="36"/>
      <c r="X48" s="33"/>
      <c r="Y48" s="37">
        <f t="shared" si="4"/>
        <v>-24029.029280000017</v>
      </c>
      <c r="Z48" s="37">
        <f t="shared" si="4"/>
        <v>55453.449010000004</v>
      </c>
      <c r="AA48" s="37">
        <f t="shared" si="5"/>
        <v>55453.449010000004</v>
      </c>
      <c r="AB48" s="38">
        <f t="shared" si="6"/>
        <v>10829.07751</v>
      </c>
      <c r="AC48" s="39">
        <v>0.04482958977807662</v>
      </c>
      <c r="AD48" s="40">
        <v>0.07779996109706276</v>
      </c>
      <c r="AE48" s="40">
        <v>-3.053170838287878</v>
      </c>
      <c r="AF48" s="41">
        <v>-4.995951417004049</v>
      </c>
      <c r="AG48" s="6"/>
      <c r="AH48" s="74">
        <v>-14212295.09</v>
      </c>
      <c r="AI48" s="75">
        <v>-3979766.26</v>
      </c>
    </row>
    <row r="49" spans="1:35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24</v>
      </c>
      <c r="K49" s="76">
        <v>9</v>
      </c>
      <c r="L49" s="32" t="s">
        <v>13</v>
      </c>
      <c r="M49" s="33">
        <v>1058099.28504</v>
      </c>
      <c r="N49" s="33">
        <v>77003.78881</v>
      </c>
      <c r="O49" s="34">
        <f t="shared" si="0"/>
        <v>7.277557966319671</v>
      </c>
      <c r="P49" s="33">
        <v>44847.25455</v>
      </c>
      <c r="Q49" s="35">
        <f t="shared" si="1"/>
        <v>171.70234740712795</v>
      </c>
      <c r="R49" s="82">
        <v>1093325.43704</v>
      </c>
      <c r="S49" s="33">
        <v>26526.79565</v>
      </c>
      <c r="T49" s="34">
        <f t="shared" si="2"/>
        <v>2.426248832352878</v>
      </c>
      <c r="U49" s="33">
        <v>26785.30861</v>
      </c>
      <c r="V49" s="35">
        <f t="shared" si="3"/>
        <v>99.03487033222575</v>
      </c>
      <c r="W49" s="36"/>
      <c r="X49" s="33"/>
      <c r="Y49" s="37">
        <f t="shared" si="4"/>
        <v>-35226.152</v>
      </c>
      <c r="Z49" s="37">
        <f t="shared" si="4"/>
        <v>50476.99316</v>
      </c>
      <c r="AA49" s="37">
        <f t="shared" si="5"/>
        <v>50476.99316</v>
      </c>
      <c r="AB49" s="38">
        <f t="shared" si="6"/>
        <v>18061.945939999998</v>
      </c>
      <c r="AC49" s="39">
        <v>0.047786927431806486</v>
      </c>
      <c r="AD49" s="40">
        <v>0.08625174175568974</v>
      </c>
      <c r="AE49" s="40">
        <v>-9.184901747904876</v>
      </c>
      <c r="AF49" s="41">
        <v>-6.8962765957446805</v>
      </c>
      <c r="AG49" s="6"/>
      <c r="AH49" s="74">
        <v>-14086675.34</v>
      </c>
      <c r="AI49" s="75">
        <v>9027493.16</v>
      </c>
    </row>
    <row r="50" spans="1:35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25</v>
      </c>
      <c r="K50" s="76">
        <v>25</v>
      </c>
      <c r="L50" s="32" t="s">
        <v>14</v>
      </c>
      <c r="M50" s="33">
        <v>1832613.89009</v>
      </c>
      <c r="N50" s="33">
        <v>157944.52494</v>
      </c>
      <c r="O50" s="34">
        <f t="shared" si="0"/>
        <v>8.618538023426382</v>
      </c>
      <c r="P50" s="33">
        <v>138369.99653</v>
      </c>
      <c r="Q50" s="35">
        <f t="shared" si="1"/>
        <v>114.14651217813396</v>
      </c>
      <c r="R50" s="82">
        <v>2271745.77596</v>
      </c>
      <c r="S50" s="33">
        <v>61427.51311</v>
      </c>
      <c r="T50" s="34">
        <f t="shared" si="2"/>
        <v>2.7039783130681427</v>
      </c>
      <c r="U50" s="33">
        <v>64285.54401</v>
      </c>
      <c r="V50" s="35">
        <f t="shared" si="3"/>
        <v>95.55416237971725</v>
      </c>
      <c r="W50" s="36"/>
      <c r="X50" s="33"/>
      <c r="Y50" s="37">
        <f t="shared" si="4"/>
        <v>-439131.88587000035</v>
      </c>
      <c r="Z50" s="37">
        <f t="shared" si="4"/>
        <v>96517.01183</v>
      </c>
      <c r="AA50" s="37">
        <f t="shared" si="5"/>
        <v>96517.01183</v>
      </c>
      <c r="AB50" s="38">
        <f t="shared" si="6"/>
        <v>74084.45252</v>
      </c>
      <c r="AC50" s="39">
        <v>0.0430161997793383</v>
      </c>
      <c r="AD50" s="40">
        <v>0.07362295478358943</v>
      </c>
      <c r="AE50" s="40">
        <v>-8.392211695121784</v>
      </c>
      <c r="AF50" s="41">
        <v>-13.054945054945055</v>
      </c>
      <c r="AG50" s="6"/>
      <c r="AH50" s="74">
        <v>-8163000</v>
      </c>
      <c r="AI50" s="75">
        <v>2806702.22</v>
      </c>
    </row>
    <row r="51" spans="1:35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26</v>
      </c>
      <c r="K51" s="76">
        <v>26</v>
      </c>
      <c r="L51" s="32" t="s">
        <v>15</v>
      </c>
      <c r="M51" s="33">
        <v>660847.29645</v>
      </c>
      <c r="N51" s="33">
        <v>39259.908390000004</v>
      </c>
      <c r="O51" s="34">
        <f t="shared" si="0"/>
        <v>5.940844216341653</v>
      </c>
      <c r="P51" s="33">
        <v>36690.53063</v>
      </c>
      <c r="Q51" s="35">
        <f t="shared" si="1"/>
        <v>107.00283619746604</v>
      </c>
      <c r="R51" s="82">
        <v>748797.65745</v>
      </c>
      <c r="S51" s="33">
        <v>13528.52822</v>
      </c>
      <c r="T51" s="34">
        <f t="shared" si="2"/>
        <v>1.8067001259153042</v>
      </c>
      <c r="U51" s="33">
        <v>12720.75267</v>
      </c>
      <c r="V51" s="35">
        <f t="shared" si="3"/>
        <v>106.35006096695064</v>
      </c>
      <c r="W51" s="36"/>
      <c r="X51" s="33"/>
      <c r="Y51" s="37">
        <f t="shared" si="4"/>
        <v>-87950.36100000003</v>
      </c>
      <c r="Z51" s="37">
        <f t="shared" si="4"/>
        <v>25731.380170000004</v>
      </c>
      <c r="AA51" s="37">
        <f t="shared" si="5"/>
        <v>25731.380170000004</v>
      </c>
      <c r="AB51" s="38">
        <f t="shared" si="6"/>
        <v>23969.77796</v>
      </c>
      <c r="AC51" s="39">
        <v>0.053848338540187446</v>
      </c>
      <c r="AD51" s="40">
        <v>0.09477630592351911</v>
      </c>
      <c r="AE51" s="40">
        <v>-5.161055056892398</v>
      </c>
      <c r="AF51" s="41">
        <v>-1.881638846737481</v>
      </c>
      <c r="AG51" s="6"/>
      <c r="AH51" s="74">
        <v>-1579930.06</v>
      </c>
      <c r="AI51" s="75">
        <v>-262423.19</v>
      </c>
    </row>
    <row r="52" spans="1:35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31</v>
      </c>
      <c r="K52" s="76">
        <v>27</v>
      </c>
      <c r="L52" s="32" t="s">
        <v>16</v>
      </c>
      <c r="M52" s="33">
        <v>2302295.203</v>
      </c>
      <c r="N52" s="33">
        <v>173036.6208</v>
      </c>
      <c r="O52" s="34">
        <f t="shared" si="0"/>
        <v>7.515831183356723</v>
      </c>
      <c r="P52" s="33">
        <v>160438.816</v>
      </c>
      <c r="Q52" s="35">
        <f t="shared" si="1"/>
        <v>107.85209285014918</v>
      </c>
      <c r="R52" s="82">
        <v>2947540.017</v>
      </c>
      <c r="S52" s="33">
        <v>142022.69009</v>
      </c>
      <c r="T52" s="34">
        <f t="shared" si="2"/>
        <v>4.818346460807355</v>
      </c>
      <c r="U52" s="33">
        <v>109769.19003</v>
      </c>
      <c r="V52" s="35">
        <f t="shared" si="3"/>
        <v>129.38301726667117</v>
      </c>
      <c r="W52" s="36"/>
      <c r="X52" s="33"/>
      <c r="Y52" s="37">
        <f t="shared" si="4"/>
        <v>-645244.8139999998</v>
      </c>
      <c r="Z52" s="37">
        <f t="shared" si="4"/>
        <v>31013.930710000015</v>
      </c>
      <c r="AA52" s="37">
        <f t="shared" si="5"/>
        <v>31013.930710000015</v>
      </c>
      <c r="AB52" s="38">
        <f t="shared" si="6"/>
        <v>50669.625969999994</v>
      </c>
      <c r="AC52" s="39">
        <v>0.04029760690301636</v>
      </c>
      <c r="AD52" s="40">
        <v>0.06703608698367977</v>
      </c>
      <c r="AE52" s="40">
        <v>-16.00615678398578</v>
      </c>
      <c r="AF52" s="41">
        <v>-3.8702928870292888</v>
      </c>
      <c r="AG52" s="6"/>
      <c r="AH52" s="74">
        <v>-4032000</v>
      </c>
      <c r="AI52" s="75">
        <v>3013771.84</v>
      </c>
    </row>
    <row r="53" spans="1:35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34</v>
      </c>
      <c r="K53" s="76">
        <v>42</v>
      </c>
      <c r="L53" s="32" t="s">
        <v>17</v>
      </c>
      <c r="M53" s="33">
        <v>449385.40173000004</v>
      </c>
      <c r="N53" s="33">
        <v>35592.78446</v>
      </c>
      <c r="O53" s="34">
        <f t="shared" si="0"/>
        <v>7.920325031248986</v>
      </c>
      <c r="P53" s="33">
        <v>22731.58498</v>
      </c>
      <c r="Q53" s="35">
        <f t="shared" si="1"/>
        <v>156.57854254912587</v>
      </c>
      <c r="R53" s="82">
        <v>449385.40173000004</v>
      </c>
      <c r="S53" s="33">
        <v>26566.63902</v>
      </c>
      <c r="T53" s="34">
        <f t="shared" si="2"/>
        <v>5.911771703692721</v>
      </c>
      <c r="U53" s="33">
        <v>19340.68428</v>
      </c>
      <c r="V53" s="35">
        <f t="shared" si="3"/>
        <v>137.3614223539768</v>
      </c>
      <c r="W53" s="36"/>
      <c r="X53" s="33"/>
      <c r="Y53" s="37">
        <f t="shared" si="4"/>
        <v>0</v>
      </c>
      <c r="Z53" s="37">
        <f t="shared" si="4"/>
        <v>9026.145440000004</v>
      </c>
      <c r="AA53" s="37">
        <f t="shared" si="5"/>
        <v>9026.145440000004</v>
      </c>
      <c r="AB53" s="38">
        <f t="shared" si="6"/>
        <v>3390.9006999999983</v>
      </c>
      <c r="AC53" s="39">
        <v>0.049996894602819926</v>
      </c>
      <c r="AD53" s="40">
        <v>0.08450999947509279</v>
      </c>
      <c r="AE53" s="40">
        <v>-3.3197652972510077</v>
      </c>
      <c r="AF53" s="41">
        <v>0.17878338278931752</v>
      </c>
      <c r="AG53" s="6"/>
      <c r="AH53" s="74">
        <v>-33638400</v>
      </c>
      <c r="AI53" s="75">
        <v>-910302.66</v>
      </c>
    </row>
    <row r="54" spans="1:35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35</v>
      </c>
      <c r="K54" s="76">
        <v>29</v>
      </c>
      <c r="L54" s="32" t="s">
        <v>18</v>
      </c>
      <c r="M54" s="33">
        <v>658727.5</v>
      </c>
      <c r="N54" s="33">
        <v>69939.55561</v>
      </c>
      <c r="O54" s="34">
        <f t="shared" si="0"/>
        <v>10.617372981999385</v>
      </c>
      <c r="P54" s="33">
        <v>12556.781509999999</v>
      </c>
      <c r="Q54" s="35">
        <f t="shared" si="1"/>
        <v>556.9863229228076</v>
      </c>
      <c r="R54" s="82">
        <v>713057.94467</v>
      </c>
      <c r="S54" s="33">
        <v>16086.66588</v>
      </c>
      <c r="T54" s="34">
        <f t="shared" si="2"/>
        <v>2.256011029712997</v>
      </c>
      <c r="U54" s="33">
        <v>8163.27166</v>
      </c>
      <c r="V54" s="35">
        <f t="shared" si="3"/>
        <v>197.06150364717863</v>
      </c>
      <c r="W54" s="36"/>
      <c r="X54" s="33"/>
      <c r="Y54" s="37">
        <f t="shared" si="4"/>
        <v>-54330.44467</v>
      </c>
      <c r="Z54" s="37">
        <f t="shared" si="4"/>
        <v>53852.889729999995</v>
      </c>
      <c r="AA54" s="37">
        <f t="shared" si="5"/>
        <v>53852.889729999995</v>
      </c>
      <c r="AB54" s="38">
        <f t="shared" si="6"/>
        <v>4393.509849999999</v>
      </c>
      <c r="AC54" s="39">
        <v>0.04315256302082829</v>
      </c>
      <c r="AD54" s="40">
        <v>0.0720713782429364</v>
      </c>
      <c r="AE54" s="40">
        <v>-1.1844983141213716</v>
      </c>
      <c r="AF54" s="41">
        <v>-0.8480852143038295</v>
      </c>
      <c r="AG54" s="6"/>
      <c r="AH54" s="74">
        <v>-3283000</v>
      </c>
      <c r="AI54" s="75">
        <v>6429608.4</v>
      </c>
    </row>
    <row r="55" spans="1:35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76">
        <v>43</v>
      </c>
      <c r="L55" s="32" t="s">
        <v>19</v>
      </c>
      <c r="M55" s="33">
        <v>893331.15</v>
      </c>
      <c r="N55" s="33">
        <v>50603.39863</v>
      </c>
      <c r="O55" s="34">
        <f t="shared" si="0"/>
        <v>5.664573392520792</v>
      </c>
      <c r="P55" s="33">
        <v>35695.54115</v>
      </c>
      <c r="Q55" s="35">
        <f t="shared" si="1"/>
        <v>141.76392064587037</v>
      </c>
      <c r="R55" s="82">
        <v>991291.88159</v>
      </c>
      <c r="S55" s="33">
        <v>18181.82649</v>
      </c>
      <c r="T55" s="34">
        <f t="shared" si="2"/>
        <v>1.8341546851808106</v>
      </c>
      <c r="U55" s="33">
        <v>15156.30087</v>
      </c>
      <c r="V55" s="35">
        <f t="shared" si="3"/>
        <v>119.9621638944147</v>
      </c>
      <c r="W55" s="36"/>
      <c r="X55" s="33"/>
      <c r="Y55" s="37">
        <f t="shared" si="4"/>
        <v>-97960.73158999998</v>
      </c>
      <c r="Z55" s="37">
        <f t="shared" si="4"/>
        <v>32421.572140000004</v>
      </c>
      <c r="AA55" s="37">
        <f t="shared" si="5"/>
        <v>32421.572140000004</v>
      </c>
      <c r="AB55" s="38">
        <f t="shared" si="6"/>
        <v>20539.240279999998</v>
      </c>
      <c r="AC55" s="39">
        <v>0.034775808079500974</v>
      </c>
      <c r="AD55" s="40">
        <v>0.060527369318875764</v>
      </c>
      <c r="AE55" s="40">
        <v>-2.554024240928446</v>
      </c>
      <c r="AF55" s="41">
        <v>-1.7750787224471436</v>
      </c>
      <c r="AG55" s="6"/>
      <c r="AH55" s="74">
        <v>-13702638.66</v>
      </c>
      <c r="AI55" s="75">
        <v>17393171.32</v>
      </c>
    </row>
    <row r="56" spans="1:35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76">
        <v>11</v>
      </c>
      <c r="L56" s="32" t="s">
        <v>20</v>
      </c>
      <c r="M56" s="33">
        <v>339590.08</v>
      </c>
      <c r="N56" s="33">
        <v>40230.48948</v>
      </c>
      <c r="O56" s="34">
        <f t="shared" si="0"/>
        <v>11.846779941275079</v>
      </c>
      <c r="P56" s="33">
        <v>11390.80684</v>
      </c>
      <c r="Q56" s="35">
        <f t="shared" si="1"/>
        <v>353.1838441744659</v>
      </c>
      <c r="R56" s="82">
        <v>394955.58096</v>
      </c>
      <c r="S56" s="33">
        <v>9833.91846</v>
      </c>
      <c r="T56" s="34">
        <f t="shared" si="2"/>
        <v>2.489879605219695</v>
      </c>
      <c r="U56" s="33">
        <v>6966.98466</v>
      </c>
      <c r="V56" s="35">
        <f t="shared" si="3"/>
        <v>141.15028150499762</v>
      </c>
      <c r="W56" s="36"/>
      <c r="X56" s="33"/>
      <c r="Y56" s="37">
        <f t="shared" si="4"/>
        <v>-55365.500959999976</v>
      </c>
      <c r="Z56" s="37">
        <f t="shared" si="4"/>
        <v>30396.571019999996</v>
      </c>
      <c r="AA56" s="37">
        <f t="shared" si="5"/>
        <v>30396.571019999996</v>
      </c>
      <c r="AB56" s="38">
        <f t="shared" si="6"/>
        <v>4423.822179999999</v>
      </c>
      <c r="AC56" s="39">
        <v>0.255249210360076</v>
      </c>
      <c r="AD56" s="40">
        <v>0.4489861795958051</v>
      </c>
      <c r="AE56" s="40">
        <v>-6.798912943804863</v>
      </c>
      <c r="AF56" s="41">
        <v>-5.7482993197278915</v>
      </c>
      <c r="AG56" s="6"/>
      <c r="AH56" s="74">
        <v>-9169300.26</v>
      </c>
      <c r="AI56" s="75">
        <v>9740976.2</v>
      </c>
    </row>
    <row r="57" spans="1:35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76">
        <v>44</v>
      </c>
      <c r="L57" s="32" t="s">
        <v>21</v>
      </c>
      <c r="M57" s="33">
        <v>417845.21060000005</v>
      </c>
      <c r="N57" s="33">
        <v>43273.853689999996</v>
      </c>
      <c r="O57" s="34">
        <f t="shared" si="0"/>
        <v>10.356431662304182</v>
      </c>
      <c r="P57" s="33">
        <v>24462.19164</v>
      </c>
      <c r="Q57" s="35">
        <f t="shared" si="1"/>
        <v>176.90096752917103</v>
      </c>
      <c r="R57" s="82">
        <v>417845.21060000005</v>
      </c>
      <c r="S57" s="33">
        <v>31266.91991</v>
      </c>
      <c r="T57" s="34">
        <f t="shared" si="2"/>
        <v>7.482895368144253</v>
      </c>
      <c r="U57" s="33">
        <v>21533.843719999997</v>
      </c>
      <c r="V57" s="35">
        <f t="shared" si="3"/>
        <v>145.19897291239377</v>
      </c>
      <c r="W57" s="36"/>
      <c r="X57" s="33"/>
      <c r="Y57" s="37">
        <f t="shared" si="4"/>
        <v>0</v>
      </c>
      <c r="Z57" s="37">
        <f t="shared" si="4"/>
        <v>12006.933779999996</v>
      </c>
      <c r="AA57" s="37">
        <f t="shared" si="5"/>
        <v>12006.933779999996</v>
      </c>
      <c r="AB57" s="38">
        <f t="shared" si="6"/>
        <v>2928.347920000004</v>
      </c>
      <c r="AC57" s="39">
        <v>0.06975160335471141</v>
      </c>
      <c r="AD57" s="40">
        <v>0.1309052527621753</v>
      </c>
      <c r="AE57" s="40">
        <v>-3.775231876177857</v>
      </c>
      <c r="AF57" s="41">
        <v>-1.9701269604182226</v>
      </c>
      <c r="AG57" s="6"/>
      <c r="AH57" s="74">
        <v>-13866800</v>
      </c>
      <c r="AI57" s="75">
        <v>11861535.04</v>
      </c>
    </row>
    <row r="58" spans="1:35" ht="20.25" customHeight="1">
      <c r="A58" s="6"/>
      <c r="B58" s="6"/>
      <c r="C58" s="6"/>
      <c r="D58" s="6"/>
      <c r="E58" s="6"/>
      <c r="F58" s="6"/>
      <c r="G58" s="6"/>
      <c r="H58" s="6"/>
      <c r="I58" s="1"/>
      <c r="J58" s="1">
        <v>41</v>
      </c>
      <c r="K58" s="76">
        <v>13</v>
      </c>
      <c r="L58" s="32" t="s">
        <v>22</v>
      </c>
      <c r="M58" s="33">
        <v>143193.286</v>
      </c>
      <c r="N58" s="33">
        <v>16233.87061</v>
      </c>
      <c r="O58" s="34">
        <f t="shared" si="0"/>
        <v>11.337033364818517</v>
      </c>
      <c r="P58" s="33">
        <v>8221.15892</v>
      </c>
      <c r="Q58" s="35">
        <f t="shared" si="1"/>
        <v>197.46450309465615</v>
      </c>
      <c r="R58" s="82">
        <v>143193.286</v>
      </c>
      <c r="S58" s="33">
        <v>14454.448859999999</v>
      </c>
      <c r="T58" s="34">
        <f t="shared" si="2"/>
        <v>10.094362147677788</v>
      </c>
      <c r="U58" s="33">
        <v>3836.16992</v>
      </c>
      <c r="V58" s="35">
        <f t="shared" si="3"/>
        <v>376.7937594380595</v>
      </c>
      <c r="W58" s="36"/>
      <c r="X58" s="33"/>
      <c r="Y58" s="37">
        <f t="shared" si="4"/>
        <v>0</v>
      </c>
      <c r="Z58" s="37">
        <f t="shared" si="4"/>
        <v>1779.4217500000013</v>
      </c>
      <c r="AA58" s="37">
        <f t="shared" si="5"/>
        <v>1779.4217500000013</v>
      </c>
      <c r="AB58" s="38">
        <f t="shared" si="6"/>
        <v>4384.989</v>
      </c>
      <c r="AC58" s="39">
        <v>0.049998421093168516</v>
      </c>
      <c r="AD58" s="40">
        <v>0.09030886052469876</v>
      </c>
      <c r="AE58" s="40">
        <v>-3.943848368593538</v>
      </c>
      <c r="AF58" s="41">
        <v>-1.7893271461716937</v>
      </c>
      <c r="AG58" s="6"/>
      <c r="AH58" s="74">
        <v>-9840241.37</v>
      </c>
      <c r="AI58" s="75">
        <v>447050.33</v>
      </c>
    </row>
    <row r="59" spans="1:35" ht="20.25" customHeight="1" thickBot="1">
      <c r="A59" s="6"/>
      <c r="B59" s="6"/>
      <c r="C59" s="6"/>
      <c r="D59" s="6"/>
      <c r="E59" s="6"/>
      <c r="F59" s="6"/>
      <c r="G59" s="6"/>
      <c r="H59" s="6"/>
      <c r="I59" s="6"/>
      <c r="J59" s="6"/>
      <c r="K59" s="5"/>
      <c r="L59" s="48" t="s">
        <v>23</v>
      </c>
      <c r="M59" s="49">
        <f>SUM(M19:M58)</f>
        <v>37662219.138679996</v>
      </c>
      <c r="N59" s="49">
        <f>SUM(N19:N58)</f>
        <v>2835264.8533500005</v>
      </c>
      <c r="O59" s="50">
        <f t="shared" si="0"/>
        <v>7.528140715527078</v>
      </c>
      <c r="P59" s="49">
        <f>SUM(P19:P58)</f>
        <v>1838484.89204</v>
      </c>
      <c r="Q59" s="51">
        <f>N59/P59*100</f>
        <v>154.21746817859156</v>
      </c>
      <c r="R59" s="49">
        <f>SUM(R19:R58)</f>
        <v>41200157.43750999</v>
      </c>
      <c r="S59" s="49">
        <f>SUM(S19:S58)</f>
        <v>1385529.9841199997</v>
      </c>
      <c r="T59" s="52">
        <f t="shared" si="2"/>
        <v>3.362924003922779</v>
      </c>
      <c r="U59" s="49">
        <f>SUM(U19:U58)</f>
        <v>1047687.4617299994</v>
      </c>
      <c r="V59" s="51">
        <f>S59/U59*100</f>
        <v>132.24649857240212</v>
      </c>
      <c r="W59" s="53">
        <f>SUM(W19:W58)</f>
        <v>0</v>
      </c>
      <c r="X59" s="54">
        <f>SUM(X19:X58)</f>
        <v>0</v>
      </c>
      <c r="Y59" s="55">
        <f t="shared" si="4"/>
        <v>-3537938.298829995</v>
      </c>
      <c r="Z59" s="55">
        <f t="shared" si="4"/>
        <v>1449734.8692300008</v>
      </c>
      <c r="AA59" s="55">
        <f t="shared" si="5"/>
        <v>1449734.8692300008</v>
      </c>
      <c r="AB59" s="56">
        <f>P59-U59</f>
        <v>790797.4303100007</v>
      </c>
      <c r="AC59" s="57" t="s">
        <v>24</v>
      </c>
      <c r="AD59" s="58" t="s">
        <v>25</v>
      </c>
      <c r="AH59" s="78">
        <f>SUM(AH19:AH58)</f>
        <v>-866392208.2299999</v>
      </c>
      <c r="AI59" s="78">
        <f>SUM(AI19:AI58)</f>
        <v>664740508.4300001</v>
      </c>
    </row>
    <row r="60" spans="1:30" ht="20.25" customHeight="1" hidden="1">
      <c r="A60" s="6"/>
      <c r="B60" s="6"/>
      <c r="C60" s="6"/>
      <c r="D60" s="6"/>
      <c r="E60" s="6"/>
      <c r="F60" s="6"/>
      <c r="G60" s="6"/>
      <c r="H60" s="6"/>
      <c r="I60" s="6"/>
      <c r="J60" s="6"/>
      <c r="K60" s="1"/>
      <c r="L60" s="59"/>
      <c r="M60" s="33" t="e">
        <f>#REF!/1000</f>
        <v>#REF!</v>
      </c>
      <c r="N60" s="33" t="e">
        <f>#REF!/1000</f>
        <v>#REF!</v>
      </c>
      <c r="O60" s="60">
        <v>66.7</v>
      </c>
      <c r="P60" s="60">
        <f>SUM(P19:P59)</f>
        <v>3676969.78408</v>
      </c>
      <c r="Q60" s="60"/>
      <c r="R60" s="60"/>
      <c r="S60" s="60"/>
      <c r="T60" s="60"/>
      <c r="U60" s="60"/>
      <c r="V60" s="61"/>
      <c r="W60" s="62"/>
      <c r="X60" s="62"/>
      <c r="Y60" s="60"/>
      <c r="Z60" s="60"/>
      <c r="AA60" s="79">
        <v>1924530.66369</v>
      </c>
      <c r="AB60" s="60"/>
      <c r="AC60" s="57"/>
      <c r="AD60" s="58"/>
    </row>
    <row r="61" spans="1:30" ht="12.75" customHeight="1" hidden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1"/>
      <c r="M61" s="33" t="e">
        <f>#REF!/1000</f>
        <v>#REF!</v>
      </c>
      <c r="N61" s="33" t="e">
        <f>#REF!/1000</f>
        <v>#REF!</v>
      </c>
      <c r="O61" s="1"/>
      <c r="P61" s="1"/>
      <c r="Q61" s="1"/>
      <c r="R61" s="1"/>
      <c r="S61" s="1"/>
      <c r="T61" s="1"/>
      <c r="U61" s="1"/>
      <c r="V61" s="61"/>
      <c r="W61" s="1"/>
      <c r="X61" s="1"/>
      <c r="Y61" s="1"/>
      <c r="Z61" s="1"/>
      <c r="AA61" s="63">
        <f>AA60+AA59</f>
        <v>3374265.532920001</v>
      </c>
      <c r="AB61" s="1"/>
      <c r="AC61" s="6"/>
      <c r="AD61" s="6"/>
    </row>
    <row r="62" ht="21.75" customHeight="1">
      <c r="V62" s="61"/>
    </row>
    <row r="63" spans="12:22" ht="98.25" customHeight="1">
      <c r="L63" s="92" t="s">
        <v>47</v>
      </c>
      <c r="M63" s="93"/>
      <c r="N63" s="93"/>
      <c r="O63" s="93"/>
      <c r="P63" s="80"/>
      <c r="Q63" s="80"/>
      <c r="R63" s="91" t="s">
        <v>48</v>
      </c>
      <c r="S63" s="91"/>
      <c r="T63" s="91"/>
      <c r="V63" s="61"/>
    </row>
    <row r="64" spans="22:27" ht="12.75">
      <c r="V64" s="81"/>
      <c r="AA64" s="64" t="s">
        <v>29</v>
      </c>
    </row>
  </sheetData>
  <sheetProtection/>
  <mergeCells count="7">
    <mergeCell ref="K3:AB3"/>
    <mergeCell ref="L4:AB4"/>
    <mergeCell ref="M15:Q15"/>
    <mergeCell ref="R15:V15"/>
    <mergeCell ref="Y15:AB15"/>
    <mergeCell ref="R63:T63"/>
    <mergeCell ref="L63:O63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Шульгина Елена Анатольевна</cp:lastModifiedBy>
  <cp:lastPrinted>2022-04-22T13:57:40Z</cp:lastPrinted>
  <dcterms:created xsi:type="dcterms:W3CDTF">2007-02-26T07:16:01Z</dcterms:created>
  <dcterms:modified xsi:type="dcterms:W3CDTF">2023-02-21T14:48:16Z</dcterms:modified>
  <cp:category/>
  <cp:version/>
  <cp:contentType/>
  <cp:contentStatus/>
</cp:coreProperties>
</file>