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6.2021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<sst xmlns="http://schemas.openxmlformats.org/spreadsheetml/2006/main" count="74" uniqueCount="62">
  <si>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</si>
  <si>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</si>
  <si>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</si>
  <si>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</si>
  <si>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</si>
  <si>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</si>
  <si>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</si>
  <si>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</si>
  <si>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</si>
  <si>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</si>
  <si>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Кимры</t>
  </si>
  <si>
    <t>г. Ржев</t>
  </si>
  <si>
    <t>г. Тверь</t>
  </si>
  <si>
    <t>г. Торжок</t>
  </si>
  <si>
    <t>Бежецкий р-он</t>
  </si>
  <si>
    <t>Бельский р-он</t>
  </si>
  <si>
    <t>Бологовский р-он</t>
  </si>
  <si>
    <t>Жарковский р-он</t>
  </si>
  <si>
    <t>Зубцовский р-он</t>
  </si>
  <si>
    <t>Калининский р-он</t>
  </si>
  <si>
    <t>Калязинский р-он</t>
  </si>
  <si>
    <t>Кесовогорский р-он</t>
  </si>
  <si>
    <t>Кимрский р-он</t>
  </si>
  <si>
    <t>Конаковский р-он</t>
  </si>
  <si>
    <t>Кувшиновский р-он</t>
  </si>
  <si>
    <t>Лихославльский р-он</t>
  </si>
  <si>
    <t>Максатихинский р-он</t>
  </si>
  <si>
    <t>Молоковский р-он</t>
  </si>
  <si>
    <t>Рамешковский р-он</t>
  </si>
  <si>
    <t>Ржевский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</si>
  <si>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</si>
  <si>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</si>
  <si>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</si>
  <si>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</si>
  <si>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</si>
  <si>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</si>
  <si>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</si>
  <si>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</si>
  <si>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</si>
  <si>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</si>
  <si>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</si>
  <si>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</si>
  <si>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</si>
  <si>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</si>
  <si>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</si>
  <si>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</si>
  <si>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</si>
  <si>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</si>
  <si>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</si>
  <si>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</si>
  <si>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</si>
  <si>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</si>
  <si>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</si>
  <si>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</si>
  <si>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</si>
  <si>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</si>
  <si>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</si>
  <si>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</si>
  <si>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Заместитель начальника управления сводного бюджетного планирования и анализа исполнения бюджета</t>
  </si>
  <si>
    <t>Цветков Д.Е.</t>
  </si>
  <si>
    <t>Весьегонский муниципальный округ</t>
  </si>
  <si>
    <t>КОНСОЛИДИРОВАННЫХ БЮДЖЕТОВ МУНИЦИПАЛЬНЫХ ОБРАЗОВАНИЙ НА 1 июня 2021 года по отчетным данным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</si>
</sst>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5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37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74" fontId="40" fillId="0" borderId="22" xfId="52" applyNumberFormat="1" applyFont="1" applyFill="1" applyBorder="1" applyAlignment="1" applyProtection="1">
      <alignment vertical="center" wrapText="1"/>
      <protection locked="0"/>
    </xf>
    <xf numFmtId="174" fontId="40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4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3" fontId="41" fillId="0" borderId="23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0" fontId="36" fillId="0" borderId="26" xfId="52" applyNumberFormat="1" applyFont="1" applyFill="1" applyBorder="1" applyAlignment="1" applyProtection="1">
      <alignment vertical="center" wrapText="1"/>
      <protection locked="0"/>
    </xf>
    <xf numFmtId="174" fontId="34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0" fontId="36" fillId="0" borderId="29" xfId="52" applyNumberFormat="1" applyFont="1" applyFill="1" applyBorder="1" applyAlignment="1" applyProtection="1">
      <alignment vertical="center" wrapText="1"/>
      <protection locked="0"/>
    </xf>
    <xf numFmtId="174" fontId="34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0" fontId="36" fillId="0" borderId="32" xfId="52" applyNumberFormat="1" applyFont="1" applyFill="1" applyBorder="1" applyAlignment="1" applyProtection="1">
      <alignment vertical="center" wrapText="1"/>
      <protection locked="0"/>
    </xf>
    <xf numFmtId="174" fontId="34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74" fontId="42" fillId="0" borderId="35" xfId="52" applyNumberFormat="1" applyFont="1" applyFill="1" applyBorder="1" applyAlignment="1" applyProtection="1">
      <alignment vertical="center" wrapText="1"/>
      <protection locked="0"/>
    </xf>
    <xf numFmtId="3" fontId="11" fillId="0" borderId="22" xfId="52" applyNumberFormat="1" applyFont="1" applyFill="1" applyBorder="1" applyAlignment="1" applyProtection="1">
      <alignment vertical="center" wrapText="1"/>
      <protection locked="0"/>
    </xf>
    <xf numFmtId="174" fontId="11" fillId="0" borderId="36" xfId="52" applyNumberFormat="1" applyFont="1" applyFill="1" applyBorder="1" applyAlignment="1" applyProtection="1">
      <alignment vertical="center" wrapText="1"/>
      <protection locked="0"/>
    </xf>
    <xf numFmtId="174" fontId="11" fillId="0" borderId="37" xfId="52" applyNumberFormat="1" applyFont="1" applyFill="1" applyBorder="1" applyAlignment="1" applyProtection="1">
      <alignment vertical="center" wrapText="1"/>
      <protection locked="0"/>
    </xf>
    <xf numFmtId="174" fontId="11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38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74" fontId="6" fillId="0" borderId="0" xfId="52" applyNumberFormat="1" applyFont="1" applyFill="1" applyBorder="1" applyAlignment="1" applyProtection="1">
      <alignment vertical="center" wrapText="1"/>
      <protection locked="0"/>
    </xf>
    <xf numFmtId="174" fontId="44" fillId="0" borderId="0" xfId="52" applyNumberFormat="1" applyFont="1" applyFill="1" applyBorder="1" applyAlignment="1" applyProtection="1">
      <alignment vertical="center" wrapText="1"/>
      <protection locked="0"/>
    </xf>
    <xf numFmtId="17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7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36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54114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6"/>
  <sheetViews>
    <sheetView tabSelected="1" zoomScale="80" zoomScaleNormal="80" zoomScalePageLayoutView="0" workbookViewId="0" topLeftCell="L2">
      <pane xSplit="2" ySplit="16" topLeftCell="N42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AB61" sqref="AB61"/>
    </sheetView>
  </sheetViews>
  <sheetFormatPr defaultColWidth="9.140625" defaultRowHeight="12.75"/>
  <cols>
    <col min="1" max="10" width="0" style="66" hidden="1" customWidth="1"/>
    <col min="11" max="11" width="4.7109375" style="66" hidden="1" customWidth="1"/>
    <col min="12" max="12" width="48.8515625" style="66" customWidth="1"/>
    <col min="13" max="13" width="20.140625" style="66" hidden="1" customWidth="1"/>
    <col min="14" max="14" width="21.421875" style="66" customWidth="1"/>
    <col min="15" max="15" width="21.8515625" style="66" customWidth="1"/>
    <col min="16" max="16" width="19.28125" style="66" customWidth="1"/>
    <col min="17" max="17" width="25.140625" style="66" customWidth="1"/>
    <col min="18" max="18" width="22.8515625" style="66" customWidth="1"/>
    <col min="19" max="19" width="18.57421875" style="66" customWidth="1"/>
    <col min="20" max="20" width="20.57421875" style="66" customWidth="1"/>
    <col min="21" max="21" width="16.8515625" style="66" customWidth="1"/>
    <col min="22" max="22" width="22.00390625" style="66" customWidth="1"/>
    <col min="23" max="23" width="19.00390625" style="66" customWidth="1"/>
    <col min="24" max="25" width="9.140625" style="66" hidden="1" customWidth="1"/>
    <col min="26" max="26" width="21.140625" style="66" customWidth="1"/>
    <col min="27" max="27" width="14.28125" style="66" hidden="1" customWidth="1"/>
    <col min="28" max="28" width="19.00390625" style="66" customWidth="1"/>
    <col min="29" max="29" width="22.28125" style="66" customWidth="1"/>
    <col min="30" max="34" width="0" style="66" hidden="1" customWidth="1"/>
    <col min="35" max="35" width="17.140625" style="66" hidden="1" customWidth="1"/>
    <col min="36" max="36" width="17.00390625" style="66" hidden="1" customWidth="1"/>
    <col min="37" max="16384" width="9.140625" style="66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1" t="s">
        <v>43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2" t="s">
        <v>61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41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3" t="s">
        <v>7</v>
      </c>
      <c r="O15" s="94"/>
      <c r="P15" s="94"/>
      <c r="Q15" s="94"/>
      <c r="R15" s="95"/>
      <c r="S15" s="93" t="s">
        <v>8</v>
      </c>
      <c r="T15" s="94"/>
      <c r="U15" s="94"/>
      <c r="V15" s="94"/>
      <c r="W15" s="95"/>
      <c r="X15" s="10"/>
      <c r="Y15" s="11"/>
      <c r="Z15" s="96" t="s">
        <v>9</v>
      </c>
      <c r="AA15" s="97"/>
      <c r="AB15" s="97"/>
      <c r="AC15" s="98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7" t="s">
        <v>0</v>
      </c>
      <c r="L16" s="13" t="s">
        <v>1</v>
      </c>
      <c r="M16" s="68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42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42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9" t="s">
        <v>2</v>
      </c>
      <c r="AE16" s="70" t="s">
        <v>6</v>
      </c>
      <c r="AF16" s="70" t="s">
        <v>3</v>
      </c>
      <c r="AG16" s="71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2"/>
      <c r="L17" s="21">
        <v>1</v>
      </c>
      <c r="M17" s="73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4"/>
      <c r="AE17" s="75"/>
      <c r="AF17" s="75"/>
      <c r="AG17" s="76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2"/>
      <c r="L18" s="27"/>
      <c r="M18" s="77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4"/>
      <c r="AE18" s="75"/>
      <c r="AF18" s="75"/>
      <c r="AG18" s="76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2</v>
      </c>
      <c r="K19" s="82">
        <v>16</v>
      </c>
      <c r="L19" s="33" t="s">
        <v>10</v>
      </c>
      <c r="M19" s="79">
        <v>316045296</v>
      </c>
      <c r="N19" s="34">
        <v>900823.5</v>
      </c>
      <c r="O19" s="34">
        <v>354907.61633999995</v>
      </c>
      <c r="P19" s="35">
        <f aca="true" t="shared" si="0" ref="P19:P61">O19/N19*100</f>
        <v>39.398130304105074</v>
      </c>
      <c r="Q19" s="34">
        <v>335435.73413999996</v>
      </c>
      <c r="R19" s="36">
        <f aca="true" t="shared" si="1" ref="R19:R60">O19/Q19*100</f>
        <v>105.8049516548744</v>
      </c>
      <c r="S19" s="90">
        <v>926361.13936</v>
      </c>
      <c r="T19" s="34">
        <v>371811.74511</v>
      </c>
      <c r="U19" s="35">
        <f aca="true" t="shared" si="2" ref="U19:U61">T19/S19*100</f>
        <v>40.13680294996782</v>
      </c>
      <c r="V19" s="34">
        <v>337759.10078</v>
      </c>
      <c r="W19" s="36">
        <f aca="true" t="shared" si="3" ref="W19:W60">T19/V19*100</f>
        <v>110.08193243390363</v>
      </c>
      <c r="X19" s="37"/>
      <c r="Y19" s="34"/>
      <c r="Z19" s="38">
        <f aca="true" t="shared" si="4" ref="Z19:AA61">N19-S19</f>
        <v>-25537.63936000003</v>
      </c>
      <c r="AA19" s="38">
        <f t="shared" si="4"/>
        <v>-16904.12877000007</v>
      </c>
      <c r="AB19" s="38">
        <f aca="true" t="shared" si="5" ref="AB19:AB61">O19-T19</f>
        <v>-16904.12877000007</v>
      </c>
      <c r="AC19" s="39">
        <f aca="true" t="shared" si="6" ref="AC19:AC59">Q19-V19</f>
        <v>-2323.366640000022</v>
      </c>
      <c r="AD19" s="40">
        <v>0.04077711047735438</v>
      </c>
      <c r="AE19" s="41">
        <v>0.07334219344112561</v>
      </c>
      <c r="AF19" s="41">
        <v>-0.8576123716692488</v>
      </c>
      <c r="AG19" s="42">
        <v>-1.1235520781936514</v>
      </c>
      <c r="AH19" s="6"/>
      <c r="AI19" s="80">
        <v>-32154590.13</v>
      </c>
      <c r="AJ19" s="81">
        <v>8611904.55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3</v>
      </c>
      <c r="K20" s="82">
        <v>31</v>
      </c>
      <c r="L20" s="33" t="s">
        <v>11</v>
      </c>
      <c r="M20" s="79">
        <v>329283383</v>
      </c>
      <c r="N20" s="34">
        <v>1295544.4</v>
      </c>
      <c r="O20" s="34">
        <v>471227.82558999996</v>
      </c>
      <c r="P20" s="35">
        <f t="shared" si="0"/>
        <v>36.372958394170055</v>
      </c>
      <c r="Q20" s="34">
        <v>422713.42076999997</v>
      </c>
      <c r="R20" s="36">
        <f t="shared" si="1"/>
        <v>111.47690194733535</v>
      </c>
      <c r="S20" s="90">
        <v>1356032.41117</v>
      </c>
      <c r="T20" s="34">
        <v>408390.15437</v>
      </c>
      <c r="U20" s="35">
        <f t="shared" si="2"/>
        <v>30.116548174363793</v>
      </c>
      <c r="V20" s="34">
        <v>373488.61915</v>
      </c>
      <c r="W20" s="36">
        <f t="shared" si="3"/>
        <v>109.34473861597986</v>
      </c>
      <c r="X20" s="37"/>
      <c r="Y20" s="34"/>
      <c r="Z20" s="38">
        <f t="shared" si="4"/>
        <v>-60488.01117000007</v>
      </c>
      <c r="AA20" s="38">
        <f t="shared" si="4"/>
        <v>62837.67121999996</v>
      </c>
      <c r="AB20" s="38">
        <f t="shared" si="5"/>
        <v>62837.67121999996</v>
      </c>
      <c r="AC20" s="39">
        <f t="shared" si="6"/>
        <v>49224.801619999984</v>
      </c>
      <c r="AD20" s="40">
        <v>0.046659512208128084</v>
      </c>
      <c r="AE20" s="41">
        <v>0.08078802952225422</v>
      </c>
      <c r="AF20" s="41">
        <v>-1.3064628840107064</v>
      </c>
      <c r="AG20" s="42">
        <v>-1.1863370547581074</v>
      </c>
      <c r="AH20" s="6"/>
      <c r="AI20" s="80">
        <v>-23525100</v>
      </c>
      <c r="AJ20" s="81">
        <v>33760799.79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4</v>
      </c>
      <c r="K21" s="82">
        <v>2</v>
      </c>
      <c r="L21" s="33" t="s">
        <v>12</v>
      </c>
      <c r="M21" s="79">
        <v>2764152159</v>
      </c>
      <c r="N21" s="34">
        <v>10394752.7</v>
      </c>
      <c r="O21" s="34">
        <v>3244579.0353699997</v>
      </c>
      <c r="P21" s="35">
        <f t="shared" si="0"/>
        <v>31.21362411411673</v>
      </c>
      <c r="Q21" s="34">
        <v>2928853.51691</v>
      </c>
      <c r="R21" s="36">
        <f t="shared" si="1"/>
        <v>110.7798330178389</v>
      </c>
      <c r="S21" s="90">
        <v>10844031.2</v>
      </c>
      <c r="T21" s="34">
        <v>2940697.32353</v>
      </c>
      <c r="U21" s="35">
        <f t="shared" si="2"/>
        <v>27.11811935334528</v>
      </c>
      <c r="V21" s="34">
        <v>2783048.32109</v>
      </c>
      <c r="W21" s="36">
        <f t="shared" si="3"/>
        <v>105.66461607027561</v>
      </c>
      <c r="X21" s="37"/>
      <c r="Y21" s="34"/>
      <c r="Z21" s="38">
        <f>N21-S21</f>
        <v>-449278.5</v>
      </c>
      <c r="AA21" s="38">
        <f t="shared" si="4"/>
        <v>303881.71183999954</v>
      </c>
      <c r="AB21" s="38">
        <f t="shared" si="5"/>
        <v>303881.71183999954</v>
      </c>
      <c r="AC21" s="39">
        <f t="shared" si="6"/>
        <v>145805.19581999956</v>
      </c>
      <c r="AD21" s="40">
        <v>0.05264114157869501</v>
      </c>
      <c r="AE21" s="41">
        <v>0.08801779244764033</v>
      </c>
      <c r="AF21" s="41">
        <v>-0.7809643293817446</v>
      </c>
      <c r="AG21" s="42">
        <v>-0.9574920297555791</v>
      </c>
      <c r="AH21" s="6"/>
      <c r="AI21" s="80">
        <v>-156394000</v>
      </c>
      <c r="AJ21" s="81">
        <v>261175207.41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5</v>
      </c>
      <c r="K22" s="82">
        <v>3</v>
      </c>
      <c r="L22" s="33" t="s">
        <v>13</v>
      </c>
      <c r="M22" s="79">
        <v>303198522</v>
      </c>
      <c r="N22" s="34">
        <v>928007.9196</v>
      </c>
      <c r="O22" s="34">
        <v>370456.50823000004</v>
      </c>
      <c r="P22" s="35">
        <f t="shared" si="0"/>
        <v>39.91954167693722</v>
      </c>
      <c r="Q22" s="34">
        <v>336982.71852999995</v>
      </c>
      <c r="R22" s="36">
        <f t="shared" si="1"/>
        <v>109.93338466910731</v>
      </c>
      <c r="S22" s="90">
        <v>929629.5309199999</v>
      </c>
      <c r="T22" s="34">
        <v>356838.33762</v>
      </c>
      <c r="U22" s="35">
        <f t="shared" si="2"/>
        <v>38.38500453689955</v>
      </c>
      <c r="V22" s="34">
        <v>351686.81844999996</v>
      </c>
      <c r="W22" s="36">
        <f t="shared" si="3"/>
        <v>101.46480302921346</v>
      </c>
      <c r="X22" s="37"/>
      <c r="Y22" s="34"/>
      <c r="Z22" s="38">
        <f t="shared" si="4"/>
        <v>-1621.611319999909</v>
      </c>
      <c r="AA22" s="38">
        <f t="shared" si="4"/>
        <v>13618.17061000003</v>
      </c>
      <c r="AB22" s="38">
        <f t="shared" si="5"/>
        <v>13618.17061000003</v>
      </c>
      <c r="AC22" s="39">
        <f t="shared" si="6"/>
        <v>-14704.099920000008</v>
      </c>
      <c r="AD22" s="40">
        <v>0.05305699273247036</v>
      </c>
      <c r="AE22" s="41">
        <v>0.09998672155092285</v>
      </c>
      <c r="AF22" s="41">
        <v>-4.928972390007813</v>
      </c>
      <c r="AG22" s="42">
        <v>-1.2989623865110247</v>
      </c>
      <c r="AH22" s="6"/>
      <c r="AI22" s="80">
        <v>-16626000.81</v>
      </c>
      <c r="AJ22" s="81">
        <v>32816853.4</v>
      </c>
    </row>
    <row r="23" spans="1:36" ht="30.7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6</v>
      </c>
      <c r="K23" s="82">
        <v>32</v>
      </c>
      <c r="L23" s="33" t="s">
        <v>46</v>
      </c>
      <c r="M23" s="79">
        <v>138701520</v>
      </c>
      <c r="N23" s="34">
        <v>1635620.1432100001</v>
      </c>
      <c r="O23" s="34">
        <v>615768.82177</v>
      </c>
      <c r="P23" s="35">
        <f t="shared" si="0"/>
        <v>37.64742225303717</v>
      </c>
      <c r="Q23" s="34">
        <v>547532.80883</v>
      </c>
      <c r="R23" s="36">
        <f t="shared" si="1"/>
        <v>112.46245190051911</v>
      </c>
      <c r="S23" s="90">
        <v>1748204.7888900002</v>
      </c>
      <c r="T23" s="34">
        <v>655036.13676</v>
      </c>
      <c r="U23" s="35">
        <f t="shared" si="2"/>
        <v>37.46907347027156</v>
      </c>
      <c r="V23" s="34">
        <v>563925.9686799999</v>
      </c>
      <c r="W23" s="36">
        <f t="shared" si="3"/>
        <v>116.15640582987598</v>
      </c>
      <c r="X23" s="37"/>
      <c r="Y23" s="34"/>
      <c r="Z23" s="38">
        <f t="shared" si="4"/>
        <v>-112584.64568000007</v>
      </c>
      <c r="AA23" s="38">
        <f t="shared" si="4"/>
        <v>-39267.314989999984</v>
      </c>
      <c r="AB23" s="38">
        <f t="shared" si="5"/>
        <v>-39267.314989999984</v>
      </c>
      <c r="AC23" s="39">
        <f t="shared" si="6"/>
        <v>-16393.159849999938</v>
      </c>
      <c r="AD23" s="40">
        <v>0.049568551283218514</v>
      </c>
      <c r="AE23" s="41">
        <v>0.09525568375112994</v>
      </c>
      <c r="AF23" s="41">
        <v>-5.384875528323849</v>
      </c>
      <c r="AG23" s="42">
        <v>-1.7695113056163385</v>
      </c>
      <c r="AH23" s="6"/>
      <c r="AI23" s="80">
        <v>-5631000</v>
      </c>
      <c r="AJ23" s="81">
        <v>12269215.19</v>
      </c>
    </row>
    <row r="24" spans="1:36" ht="27.7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10</v>
      </c>
      <c r="K24" s="82">
        <v>18</v>
      </c>
      <c r="L24" s="33" t="s">
        <v>47</v>
      </c>
      <c r="M24" s="79">
        <v>120215183</v>
      </c>
      <c r="N24" s="34">
        <v>634499.31181</v>
      </c>
      <c r="O24" s="34">
        <v>235205.58396000002</v>
      </c>
      <c r="P24" s="35">
        <f aca="true" t="shared" si="7" ref="P24:P31">O24/N24*100</f>
        <v>37.06947818257556</v>
      </c>
      <c r="Q24" s="34">
        <v>214225.00802</v>
      </c>
      <c r="R24" s="36">
        <f aca="true" t="shared" si="8" ref="R24:R31">O24/Q24*100</f>
        <v>109.79370995660847</v>
      </c>
      <c r="S24" s="90">
        <v>673493.1044099999</v>
      </c>
      <c r="T24" s="34">
        <v>205204.79705000002</v>
      </c>
      <c r="U24" s="35">
        <f aca="true" t="shared" si="9" ref="U24:U31">T24/S24*100</f>
        <v>30.468730222526265</v>
      </c>
      <c r="V24" s="34">
        <v>193747.76502000002</v>
      </c>
      <c r="W24" s="36">
        <f aca="true" t="shared" si="10" ref="W24:W31">T24/V24*100</f>
        <v>105.91337506722584</v>
      </c>
      <c r="X24" s="37"/>
      <c r="Y24" s="34"/>
      <c r="Z24" s="38">
        <f aca="true" t="shared" si="11" ref="Z24:AA31">N24-S24</f>
        <v>-38993.79259999993</v>
      </c>
      <c r="AA24" s="38">
        <f t="shared" si="11"/>
        <v>30000.786909999995</v>
      </c>
      <c r="AB24" s="38">
        <f aca="true" t="shared" si="12" ref="AB24:AB31">O24-T24</f>
        <v>30000.786909999995</v>
      </c>
      <c r="AC24" s="39">
        <f aca="true" t="shared" si="13" ref="AC24:AC31">Q24-V24</f>
        <v>20477.242999999988</v>
      </c>
      <c r="AD24" s="40">
        <v>0.04860619573455789</v>
      </c>
      <c r="AE24" s="41">
        <v>0.08714529444458431</v>
      </c>
      <c r="AF24" s="41">
        <v>-17.246020336017715</v>
      </c>
      <c r="AG24" s="42">
        <v>-0.9037758830694276</v>
      </c>
      <c r="AH24" s="6"/>
      <c r="AI24" s="80">
        <v>-3807293.57</v>
      </c>
      <c r="AJ24" s="81">
        <v>8960428.83</v>
      </c>
    </row>
    <row r="25" spans="1:36" ht="34.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1</v>
      </c>
      <c r="K25" s="78">
        <v>1</v>
      </c>
      <c r="L25" s="33" t="s">
        <v>49</v>
      </c>
      <c r="M25" s="79">
        <v>336182530</v>
      </c>
      <c r="N25" s="34">
        <v>792066.225</v>
      </c>
      <c r="O25" s="34">
        <v>258073.716</v>
      </c>
      <c r="P25" s="35">
        <f t="shared" si="7"/>
        <v>32.58234070011002</v>
      </c>
      <c r="Q25" s="34">
        <v>256791.51937</v>
      </c>
      <c r="R25" s="36">
        <f t="shared" si="8"/>
        <v>100.4993142425987</v>
      </c>
      <c r="S25" s="90">
        <v>853647.0719199999</v>
      </c>
      <c r="T25" s="34">
        <v>288615.53984</v>
      </c>
      <c r="U25" s="35">
        <f t="shared" si="9"/>
        <v>33.80970301823372</v>
      </c>
      <c r="V25" s="34">
        <v>229477.31482</v>
      </c>
      <c r="W25" s="36">
        <f t="shared" si="10"/>
        <v>125.77083711581143</v>
      </c>
      <c r="X25" s="37"/>
      <c r="Y25" s="34"/>
      <c r="Z25" s="38">
        <f t="shared" si="11"/>
        <v>-61580.84691999992</v>
      </c>
      <c r="AA25" s="38"/>
      <c r="AB25" s="38">
        <f t="shared" si="12"/>
        <v>-30541.823839999997</v>
      </c>
      <c r="AC25" s="39">
        <f t="shared" si="13"/>
        <v>27314.204549999995</v>
      </c>
      <c r="AD25" s="40"/>
      <c r="AE25" s="41"/>
      <c r="AF25" s="41"/>
      <c r="AG25" s="42"/>
      <c r="AH25" s="6"/>
      <c r="AI25" s="80">
        <v>-20084000</v>
      </c>
      <c r="AJ25" s="81">
        <v>13085172.12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17</v>
      </c>
      <c r="K26" s="82">
        <v>20</v>
      </c>
      <c r="L26" s="33" t="s">
        <v>51</v>
      </c>
      <c r="M26" s="79">
        <v>204234533</v>
      </c>
      <c r="N26" s="34">
        <v>722602.9325499999</v>
      </c>
      <c r="O26" s="34">
        <v>244521.82025999998</v>
      </c>
      <c r="P26" s="35">
        <f t="shared" si="7"/>
        <v>33.839029603312675</v>
      </c>
      <c r="Q26" s="34">
        <v>211684.1525</v>
      </c>
      <c r="R26" s="36">
        <f t="shared" si="8"/>
        <v>115.51257728657794</v>
      </c>
      <c r="S26" s="90">
        <v>719881.77457</v>
      </c>
      <c r="T26" s="34">
        <v>232825.72441</v>
      </c>
      <c r="U26" s="35">
        <f t="shared" si="9"/>
        <v>32.34221682429334</v>
      </c>
      <c r="V26" s="34">
        <v>216108.35693</v>
      </c>
      <c r="W26" s="36">
        <f t="shared" si="10"/>
        <v>107.73564137800322</v>
      </c>
      <c r="X26" s="37"/>
      <c r="Y26" s="34"/>
      <c r="Z26" s="38">
        <f t="shared" si="11"/>
        <v>2721.1579799999017</v>
      </c>
      <c r="AA26" s="38">
        <f t="shared" si="11"/>
        <v>11696.095849999983</v>
      </c>
      <c r="AB26" s="38">
        <f t="shared" si="12"/>
        <v>11696.095849999983</v>
      </c>
      <c r="AC26" s="39">
        <f t="shared" si="13"/>
        <v>-4424.2044300000125</v>
      </c>
      <c r="AD26" s="40">
        <v>0.13957391820972345</v>
      </c>
      <c r="AE26" s="41">
        <v>0.2368926520534707</v>
      </c>
      <c r="AF26" s="41">
        <v>-3.4826414625722295</v>
      </c>
      <c r="AG26" s="42">
        <v>-1.1295938104448742</v>
      </c>
      <c r="AH26" s="6"/>
      <c r="AI26" s="80">
        <v>-11215236</v>
      </c>
      <c r="AJ26" s="81">
        <v>9986027.35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23</v>
      </c>
      <c r="K27" s="82">
        <v>24</v>
      </c>
      <c r="L27" s="33" t="s">
        <v>52</v>
      </c>
      <c r="M27" s="79">
        <v>48866998</v>
      </c>
      <c r="N27" s="34">
        <v>1040460.76718</v>
      </c>
      <c r="O27" s="34">
        <v>405486.75615</v>
      </c>
      <c r="P27" s="35">
        <f t="shared" si="7"/>
        <v>38.97184487301775</v>
      </c>
      <c r="Q27" s="34">
        <v>379472.28371</v>
      </c>
      <c r="R27" s="36">
        <f t="shared" si="8"/>
        <v>106.85543412701011</v>
      </c>
      <c r="S27" s="90">
        <v>1102993.55241</v>
      </c>
      <c r="T27" s="34">
        <v>417600.86836</v>
      </c>
      <c r="U27" s="35">
        <f t="shared" si="9"/>
        <v>37.86068082152952</v>
      </c>
      <c r="V27" s="34">
        <v>362084.88908999995</v>
      </c>
      <c r="W27" s="36">
        <f t="shared" si="10"/>
        <v>115.33231044507937</v>
      </c>
      <c r="X27" s="37"/>
      <c r="Y27" s="34"/>
      <c r="Z27" s="38">
        <f t="shared" si="11"/>
        <v>-62532.78523000004</v>
      </c>
      <c r="AA27" s="38">
        <f t="shared" si="11"/>
        <v>-12114.11221000005</v>
      </c>
      <c r="AB27" s="38">
        <f t="shared" si="12"/>
        <v>-12114.11221000005</v>
      </c>
      <c r="AC27" s="39">
        <f t="shared" si="13"/>
        <v>17387.394620000036</v>
      </c>
      <c r="AD27" s="40">
        <v>0.04411640647726169</v>
      </c>
      <c r="AE27" s="41">
        <v>0.07559558029409347</v>
      </c>
      <c r="AF27" s="41">
        <v>-10.02289817969905</v>
      </c>
      <c r="AG27" s="42">
        <v>-2.823170731707317</v>
      </c>
      <c r="AH27" s="6"/>
      <c r="AI27" s="80">
        <v>-4218026.19</v>
      </c>
      <c r="AJ27" s="81">
        <v>1247952.13</v>
      </c>
    </row>
    <row r="28" spans="1:36" ht="31.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27</v>
      </c>
      <c r="K28" s="82">
        <v>37</v>
      </c>
      <c r="L28" s="33" t="s">
        <v>45</v>
      </c>
      <c r="M28" s="79">
        <v>290672120</v>
      </c>
      <c r="N28" s="34">
        <v>348516.5</v>
      </c>
      <c r="O28" s="34">
        <v>151962.00397999998</v>
      </c>
      <c r="P28" s="35">
        <f t="shared" si="7"/>
        <v>43.60252785162251</v>
      </c>
      <c r="Q28" s="34">
        <v>136952.61877</v>
      </c>
      <c r="R28" s="36">
        <f t="shared" si="8"/>
        <v>110.95954596911135</v>
      </c>
      <c r="S28" s="90">
        <v>366286.87162</v>
      </c>
      <c r="T28" s="34">
        <v>129646.19125</v>
      </c>
      <c r="U28" s="35">
        <f t="shared" si="9"/>
        <v>35.39471416941744</v>
      </c>
      <c r="V28" s="34">
        <v>112899.69051999999</v>
      </c>
      <c r="W28" s="36">
        <f t="shared" si="10"/>
        <v>114.83307939363519</v>
      </c>
      <c r="X28" s="37"/>
      <c r="Y28" s="34"/>
      <c r="Z28" s="38">
        <f t="shared" si="11"/>
        <v>-17770.37161999999</v>
      </c>
      <c r="AA28" s="38">
        <f t="shared" si="11"/>
        <v>22315.812729999976</v>
      </c>
      <c r="AB28" s="38">
        <f t="shared" si="12"/>
        <v>22315.812729999976</v>
      </c>
      <c r="AC28" s="39">
        <f t="shared" si="13"/>
        <v>24052.92825000001</v>
      </c>
      <c r="AD28" s="40">
        <v>0.04296173872865241</v>
      </c>
      <c r="AE28" s="41">
        <v>0.07131163257179098</v>
      </c>
      <c r="AF28" s="41">
        <v>-6.090692068682046</v>
      </c>
      <c r="AG28" s="42">
        <v>0.9505154639175257</v>
      </c>
      <c r="AH28" s="6"/>
      <c r="AI28" s="80">
        <v>-14439646</v>
      </c>
      <c r="AJ28" s="81">
        <v>30555080.4</v>
      </c>
    </row>
    <row r="29" spans="1:36" ht="32.25" customHeight="1">
      <c r="A29" s="1"/>
      <c r="B29" s="1"/>
      <c r="C29" s="1"/>
      <c r="D29" s="1"/>
      <c r="E29" s="1"/>
      <c r="F29" s="1"/>
      <c r="G29" s="1"/>
      <c r="H29" s="1"/>
      <c r="I29" s="1"/>
      <c r="J29" s="1">
        <v>28</v>
      </c>
      <c r="K29" s="83">
        <v>38</v>
      </c>
      <c r="L29" s="33" t="s">
        <v>60</v>
      </c>
      <c r="M29" s="79">
        <v>136996878</v>
      </c>
      <c r="N29" s="34">
        <v>314758.365</v>
      </c>
      <c r="O29" s="34">
        <v>126000.54671</v>
      </c>
      <c r="P29" s="35">
        <f t="shared" si="7"/>
        <v>40.03088105696571</v>
      </c>
      <c r="Q29" s="34">
        <v>102900.7776</v>
      </c>
      <c r="R29" s="36">
        <f t="shared" si="8"/>
        <v>122.44858556831741</v>
      </c>
      <c r="S29" s="90">
        <v>344146.05603</v>
      </c>
      <c r="T29" s="34">
        <v>116984.40587</v>
      </c>
      <c r="U29" s="35">
        <f t="shared" si="9"/>
        <v>33.992662074791355</v>
      </c>
      <c r="V29" s="34">
        <v>108763.67275</v>
      </c>
      <c r="W29" s="36">
        <f t="shared" si="10"/>
        <v>107.55834453926163</v>
      </c>
      <c r="X29" s="37"/>
      <c r="Y29" s="34"/>
      <c r="Z29" s="38">
        <f t="shared" si="11"/>
        <v>-29387.691029999987</v>
      </c>
      <c r="AA29" s="38">
        <f t="shared" si="11"/>
        <v>9016.140839999993</v>
      </c>
      <c r="AB29" s="38">
        <f t="shared" si="12"/>
        <v>9016.140839999993</v>
      </c>
      <c r="AC29" s="39">
        <f t="shared" si="13"/>
        <v>-5862.895149999997</v>
      </c>
      <c r="AD29" s="43">
        <v>0.05674108794868632</v>
      </c>
      <c r="AE29" s="44">
        <v>0.10209177162514564</v>
      </c>
      <c r="AF29" s="44">
        <v>-4.45850167955961</v>
      </c>
      <c r="AG29" s="45">
        <v>-2.6930860033726813</v>
      </c>
      <c r="AH29" s="1"/>
      <c r="AI29" s="80">
        <v>-3662640</v>
      </c>
      <c r="AJ29" s="81">
        <v>10714862.44</v>
      </c>
    </row>
    <row r="30" spans="1:36" ht="32.25" customHeight="1">
      <c r="A30" s="1"/>
      <c r="B30" s="1"/>
      <c r="C30" s="1"/>
      <c r="D30" s="1"/>
      <c r="E30" s="1"/>
      <c r="F30" s="1"/>
      <c r="G30" s="1"/>
      <c r="H30" s="1"/>
      <c r="I30" s="1"/>
      <c r="J30" s="1">
        <v>29</v>
      </c>
      <c r="K30" s="78">
        <v>39</v>
      </c>
      <c r="L30" s="33" t="s">
        <v>53</v>
      </c>
      <c r="M30" s="79">
        <v>265453724</v>
      </c>
      <c r="N30" s="34">
        <v>404419.65</v>
      </c>
      <c r="O30" s="34">
        <v>166127.41501</v>
      </c>
      <c r="P30" s="35">
        <f t="shared" si="7"/>
        <v>41.077978038406386</v>
      </c>
      <c r="Q30" s="34">
        <v>158120.12063999998</v>
      </c>
      <c r="R30" s="36">
        <f t="shared" si="8"/>
        <v>105.06405784260096</v>
      </c>
      <c r="S30" s="90">
        <v>423747.24304000003</v>
      </c>
      <c r="T30" s="34">
        <v>146275.20131</v>
      </c>
      <c r="U30" s="35">
        <f t="shared" si="9"/>
        <v>34.51944613506128</v>
      </c>
      <c r="V30" s="34">
        <v>134018.13399</v>
      </c>
      <c r="W30" s="36">
        <f t="shared" si="10"/>
        <v>109.14582747504498</v>
      </c>
      <c r="X30" s="37"/>
      <c r="Y30" s="34"/>
      <c r="Z30" s="38">
        <f t="shared" si="11"/>
        <v>-19327.593040000007</v>
      </c>
      <c r="AA30" s="38">
        <f t="shared" si="11"/>
        <v>19852.213699999993</v>
      </c>
      <c r="AB30" s="38">
        <f t="shared" si="12"/>
        <v>19852.213699999993</v>
      </c>
      <c r="AC30" s="39">
        <f t="shared" si="13"/>
        <v>24101.986649999977</v>
      </c>
      <c r="AD30" s="46">
        <v>0.06441101642507298</v>
      </c>
      <c r="AE30" s="47">
        <v>0.1141489396679269</v>
      </c>
      <c r="AF30" s="47">
        <v>-2.304660498628552</v>
      </c>
      <c r="AG30" s="48">
        <v>-1.262498417921782</v>
      </c>
      <c r="AH30" s="1"/>
      <c r="AI30" s="80">
        <v>-37822986.5</v>
      </c>
      <c r="AJ30" s="81">
        <v>-16741175.52</v>
      </c>
    </row>
    <row r="31" spans="1:36" ht="30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40</v>
      </c>
      <c r="K31" s="82">
        <v>12</v>
      </c>
      <c r="L31" s="33" t="s">
        <v>54</v>
      </c>
      <c r="M31" s="79">
        <v>252032069</v>
      </c>
      <c r="N31" s="34">
        <v>377164.19554000004</v>
      </c>
      <c r="O31" s="34">
        <v>119931.93087000001</v>
      </c>
      <c r="P31" s="35">
        <f t="shared" si="7"/>
        <v>31.79833406463437</v>
      </c>
      <c r="Q31" s="34">
        <v>113569.99489</v>
      </c>
      <c r="R31" s="36">
        <f t="shared" si="8"/>
        <v>105.60177535110569</v>
      </c>
      <c r="S31" s="90">
        <v>388068.73363</v>
      </c>
      <c r="T31" s="34">
        <v>87918.02069</v>
      </c>
      <c r="U31" s="35">
        <f t="shared" si="9"/>
        <v>22.65527033513205</v>
      </c>
      <c r="V31" s="34">
        <v>92994.45086</v>
      </c>
      <c r="W31" s="36">
        <f t="shared" si="10"/>
        <v>94.54114721571679</v>
      </c>
      <c r="X31" s="37"/>
      <c r="Y31" s="34"/>
      <c r="Z31" s="38">
        <f t="shared" si="11"/>
        <v>-10904.538089999929</v>
      </c>
      <c r="AA31" s="38">
        <f t="shared" si="11"/>
        <v>32013.910180000006</v>
      </c>
      <c r="AB31" s="38">
        <f t="shared" si="12"/>
        <v>32013.910180000006</v>
      </c>
      <c r="AC31" s="39">
        <f t="shared" si="13"/>
        <v>20575.544030000005</v>
      </c>
      <c r="AD31" s="40">
        <v>0.2080841445306057</v>
      </c>
      <c r="AE31" s="41">
        <v>0.3321406938833558</v>
      </c>
      <c r="AF31" s="41">
        <v>-1.543527099008924</v>
      </c>
      <c r="AG31" s="42">
        <v>1.2592592592592593</v>
      </c>
      <c r="AH31" s="6"/>
      <c r="AI31" s="80">
        <v>-14485097.19</v>
      </c>
      <c r="AJ31" s="81">
        <v>83948735.41</v>
      </c>
    </row>
    <row r="32" spans="1:36" ht="20.25" customHeight="1">
      <c r="A32" s="6"/>
      <c r="B32" s="6"/>
      <c r="C32" s="6"/>
      <c r="D32" s="6"/>
      <c r="E32" s="6"/>
      <c r="F32" s="6"/>
      <c r="G32" s="6"/>
      <c r="H32" s="6"/>
      <c r="I32" s="1"/>
      <c r="J32" s="1">
        <v>7</v>
      </c>
      <c r="K32" s="82">
        <v>17</v>
      </c>
      <c r="L32" s="33" t="s">
        <v>48</v>
      </c>
      <c r="M32" s="79">
        <v>225153992</v>
      </c>
      <c r="N32" s="34">
        <v>186185.107</v>
      </c>
      <c r="O32" s="34">
        <v>76710.22976</v>
      </c>
      <c r="P32" s="35">
        <f t="shared" si="0"/>
        <v>41.201055764358216</v>
      </c>
      <c r="Q32" s="34">
        <v>77265.1247</v>
      </c>
      <c r="R32" s="36">
        <f t="shared" si="1"/>
        <v>99.28183000784053</v>
      </c>
      <c r="S32" s="90">
        <v>202486.46102000002</v>
      </c>
      <c r="T32" s="34">
        <v>61451.78122999999</v>
      </c>
      <c r="U32" s="35">
        <f t="shared" si="2"/>
        <v>30.348587713195435</v>
      </c>
      <c r="V32" s="34">
        <v>57099.614259999995</v>
      </c>
      <c r="W32" s="36">
        <f t="shared" si="3"/>
        <v>107.62206019498248</v>
      </c>
      <c r="X32" s="37"/>
      <c r="Y32" s="34"/>
      <c r="Z32" s="38">
        <f t="shared" si="4"/>
        <v>-16301.354020000028</v>
      </c>
      <c r="AA32" s="38">
        <f t="shared" si="4"/>
        <v>15258.448530000009</v>
      </c>
      <c r="AB32" s="38">
        <f t="shared" si="5"/>
        <v>15258.448530000009</v>
      </c>
      <c r="AC32" s="39">
        <f t="shared" si="6"/>
        <v>20165.510440000005</v>
      </c>
      <c r="AD32" s="40">
        <v>0.05114436290694342</v>
      </c>
      <c r="AE32" s="41">
        <v>0.08815634059916246</v>
      </c>
      <c r="AF32" s="41">
        <v>-1.8593154022717286</v>
      </c>
      <c r="AG32" s="42">
        <v>-1.5755363360664945</v>
      </c>
      <c r="AH32" s="6"/>
      <c r="AI32" s="80">
        <v>-14625804.67</v>
      </c>
      <c r="AJ32" s="81">
        <v>14576733.73</v>
      </c>
    </row>
    <row r="33" spans="1:36" ht="36" customHeight="1">
      <c r="A33" s="6"/>
      <c r="B33" s="6"/>
      <c r="C33" s="6"/>
      <c r="D33" s="6"/>
      <c r="E33" s="6"/>
      <c r="F33" s="6"/>
      <c r="G33" s="6"/>
      <c r="H33" s="6"/>
      <c r="I33" s="1"/>
      <c r="J33" s="1">
        <v>8</v>
      </c>
      <c r="K33" s="82">
        <v>33</v>
      </c>
      <c r="L33" s="33" t="s">
        <v>50</v>
      </c>
      <c r="M33" s="79">
        <v>63290100</v>
      </c>
      <c r="N33" s="34">
        <v>405132.2412</v>
      </c>
      <c r="O33" s="34">
        <v>178681.83428</v>
      </c>
      <c r="P33" s="35">
        <f t="shared" si="0"/>
        <v>44.104570337513785</v>
      </c>
      <c r="Q33" s="34">
        <v>175358.907</v>
      </c>
      <c r="R33" s="36">
        <f t="shared" si="1"/>
        <v>101.89492928351795</v>
      </c>
      <c r="S33" s="90">
        <v>428107.1762</v>
      </c>
      <c r="T33" s="34">
        <v>167752.32377000002</v>
      </c>
      <c r="U33" s="35">
        <f t="shared" si="2"/>
        <v>39.18465587496499</v>
      </c>
      <c r="V33" s="34">
        <v>165374.04321</v>
      </c>
      <c r="W33" s="36">
        <f t="shared" si="3"/>
        <v>101.4381220376767</v>
      </c>
      <c r="X33" s="37"/>
      <c r="Y33" s="34"/>
      <c r="Z33" s="38">
        <f>N33-S33</f>
        <v>-22974.934999999998</v>
      </c>
      <c r="AA33" s="38">
        <f t="shared" si="4"/>
        <v>10929.510509999993</v>
      </c>
      <c r="AB33" s="38">
        <f t="shared" si="5"/>
        <v>10929.510509999993</v>
      </c>
      <c r="AC33" s="39">
        <f t="shared" si="6"/>
        <v>9984.863790000003</v>
      </c>
      <c r="AD33" s="40">
        <v>0.05764443575200461</v>
      </c>
      <c r="AE33" s="41">
        <v>0.10015325279915756</v>
      </c>
      <c r="AF33" s="41">
        <v>-1.9610181651430434</v>
      </c>
      <c r="AG33" s="42">
        <v>-1.9289544235924934</v>
      </c>
      <c r="AH33" s="6"/>
      <c r="AI33" s="80">
        <v>-2541500</v>
      </c>
      <c r="AJ33" s="81">
        <v>1647900.68</v>
      </c>
    </row>
    <row r="34" spans="1:36" ht="33.7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9</v>
      </c>
      <c r="K34" s="82">
        <v>4</v>
      </c>
      <c r="L34" s="33" t="s">
        <v>55</v>
      </c>
      <c r="M34" s="79">
        <v>223646059</v>
      </c>
      <c r="N34" s="34">
        <v>229760.305</v>
      </c>
      <c r="O34" s="34">
        <v>92022.38328</v>
      </c>
      <c r="P34" s="35">
        <f t="shared" si="0"/>
        <v>40.051471589054515</v>
      </c>
      <c r="Q34" s="34">
        <v>87492.88758</v>
      </c>
      <c r="R34" s="36">
        <f t="shared" si="1"/>
        <v>105.176987324665</v>
      </c>
      <c r="S34" s="90">
        <v>254129.94265</v>
      </c>
      <c r="T34" s="34">
        <v>75815.20373000001</v>
      </c>
      <c r="U34" s="35">
        <f t="shared" si="2"/>
        <v>29.83324315876321</v>
      </c>
      <c r="V34" s="34">
        <v>74438.0009</v>
      </c>
      <c r="W34" s="36">
        <f t="shared" si="3"/>
        <v>101.85013408924044</v>
      </c>
      <c r="X34" s="37"/>
      <c r="Y34" s="34"/>
      <c r="Z34" s="38">
        <f t="shared" si="4"/>
        <v>-24369.63765000002</v>
      </c>
      <c r="AA34" s="38">
        <f t="shared" si="4"/>
        <v>16207.179549999986</v>
      </c>
      <c r="AB34" s="38">
        <f t="shared" si="5"/>
        <v>16207.179549999986</v>
      </c>
      <c r="AC34" s="39">
        <f t="shared" si="6"/>
        <v>13054.886679999996</v>
      </c>
      <c r="AD34" s="40">
        <v>0.046105119672854106</v>
      </c>
      <c r="AE34" s="41">
        <v>0.08287541662913252</v>
      </c>
      <c r="AF34" s="41">
        <v>-1.3363690880706907</v>
      </c>
      <c r="AG34" s="42">
        <v>-0.7594501718213058</v>
      </c>
      <c r="AH34" s="6"/>
      <c r="AI34" s="80">
        <v>-12261715</v>
      </c>
      <c r="AJ34" s="81">
        <v>7133180.9</v>
      </c>
    </row>
    <row r="35" spans="1:36" ht="30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12</v>
      </c>
      <c r="K35" s="82">
        <v>34</v>
      </c>
      <c r="L35" s="33" t="s">
        <v>56</v>
      </c>
      <c r="M35" s="79">
        <v>62084688</v>
      </c>
      <c r="N35" s="34">
        <v>217546.21738</v>
      </c>
      <c r="O35" s="34">
        <v>84980.5147</v>
      </c>
      <c r="P35" s="35">
        <f t="shared" si="0"/>
        <v>39.06320032747793</v>
      </c>
      <c r="Q35" s="34">
        <v>80762.74470000001</v>
      </c>
      <c r="R35" s="36">
        <f t="shared" si="1"/>
        <v>105.22242033213116</v>
      </c>
      <c r="S35" s="90">
        <v>219930.66858000003</v>
      </c>
      <c r="T35" s="34">
        <v>68676.5781</v>
      </c>
      <c r="U35" s="35">
        <f t="shared" si="2"/>
        <v>31.226467205968056</v>
      </c>
      <c r="V35" s="34">
        <v>65996.3307</v>
      </c>
      <c r="W35" s="36">
        <f t="shared" si="3"/>
        <v>104.06120669372302</v>
      </c>
      <c r="X35" s="37"/>
      <c r="Y35" s="34"/>
      <c r="Z35" s="38">
        <f t="shared" si="4"/>
        <v>-2384.4512000000395</v>
      </c>
      <c r="AA35" s="38">
        <f t="shared" si="4"/>
        <v>16303.9366</v>
      </c>
      <c r="AB35" s="38">
        <f t="shared" si="5"/>
        <v>16303.9366</v>
      </c>
      <c r="AC35" s="39">
        <f t="shared" si="6"/>
        <v>14766.414000000004</v>
      </c>
      <c r="AD35" s="40">
        <v>0.0516149486968701</v>
      </c>
      <c r="AE35" s="41">
        <v>0.09723487911898822</v>
      </c>
      <c r="AF35" s="41">
        <v>-1.321027663831709</v>
      </c>
      <c r="AG35" s="42">
        <v>-0.5875694795351187</v>
      </c>
      <c r="AH35" s="6"/>
      <c r="AI35" s="80">
        <v>-3663000</v>
      </c>
      <c r="AJ35" s="81">
        <v>-499380.89</v>
      </c>
    </row>
    <row r="36" spans="1:36" ht="30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13</v>
      </c>
      <c r="K36" s="82">
        <v>35</v>
      </c>
      <c r="L36" s="33" t="s">
        <v>57</v>
      </c>
      <c r="M36" s="79">
        <v>166083443</v>
      </c>
      <c r="N36" s="34">
        <v>388702.69042</v>
      </c>
      <c r="O36" s="34">
        <v>149008.09600999998</v>
      </c>
      <c r="P36" s="35">
        <f t="shared" si="0"/>
        <v>38.33472205942134</v>
      </c>
      <c r="Q36" s="34">
        <v>132377.69371</v>
      </c>
      <c r="R36" s="36">
        <f t="shared" si="1"/>
        <v>112.56284335670044</v>
      </c>
      <c r="S36" s="90">
        <v>396149.10519</v>
      </c>
      <c r="T36" s="34">
        <v>130047.79307</v>
      </c>
      <c r="U36" s="35">
        <f t="shared" si="2"/>
        <v>32.827991119057764</v>
      </c>
      <c r="V36" s="34">
        <v>130911.45273</v>
      </c>
      <c r="W36" s="36">
        <f t="shared" si="3"/>
        <v>99.34027188455293</v>
      </c>
      <c r="X36" s="37"/>
      <c r="Y36" s="34"/>
      <c r="Z36" s="38">
        <f t="shared" si="4"/>
        <v>-7446.414769999974</v>
      </c>
      <c r="AA36" s="38">
        <f t="shared" si="4"/>
        <v>18960.30293999998</v>
      </c>
      <c r="AB36" s="38">
        <f t="shared" si="5"/>
        <v>18960.30293999998</v>
      </c>
      <c r="AC36" s="39">
        <f t="shared" si="6"/>
        <v>1466.2409799999878</v>
      </c>
      <c r="AD36" s="40">
        <v>0.042680913539967245</v>
      </c>
      <c r="AE36" s="41">
        <v>0.07692200428409432</v>
      </c>
      <c r="AF36" s="41">
        <v>-8.188981636060099</v>
      </c>
      <c r="AG36" s="42">
        <v>-1.260748959778086</v>
      </c>
      <c r="AH36" s="6"/>
      <c r="AI36" s="80">
        <v>-18334643.55</v>
      </c>
      <c r="AJ36" s="81">
        <v>7325243.28</v>
      </c>
    </row>
    <row r="37" spans="1:36" ht="20.25" customHeight="1">
      <c r="A37" s="1"/>
      <c r="B37" s="1"/>
      <c r="C37" s="1"/>
      <c r="D37" s="1"/>
      <c r="E37" s="1"/>
      <c r="F37" s="1"/>
      <c r="G37" s="1"/>
      <c r="H37" s="1"/>
      <c r="I37" s="1"/>
      <c r="J37" s="1">
        <v>14</v>
      </c>
      <c r="K37" s="83">
        <v>36</v>
      </c>
      <c r="L37" s="33" t="s">
        <v>14</v>
      </c>
      <c r="M37" s="79">
        <v>133406602</v>
      </c>
      <c r="N37" s="34">
        <v>809095.85</v>
      </c>
      <c r="O37" s="34">
        <v>293499.3589</v>
      </c>
      <c r="P37" s="35">
        <f t="shared" si="0"/>
        <v>36.274980139868475</v>
      </c>
      <c r="Q37" s="34">
        <v>285432.15869999997</v>
      </c>
      <c r="R37" s="36">
        <f t="shared" si="1"/>
        <v>102.82631089529018</v>
      </c>
      <c r="S37" s="90">
        <v>864105.2039900001</v>
      </c>
      <c r="T37" s="34">
        <v>282728.70104</v>
      </c>
      <c r="U37" s="35">
        <f t="shared" si="2"/>
        <v>32.71924526487077</v>
      </c>
      <c r="V37" s="34">
        <v>260184.27176</v>
      </c>
      <c r="W37" s="36">
        <f t="shared" si="3"/>
        <v>108.66479327420511</v>
      </c>
      <c r="X37" s="37"/>
      <c r="Y37" s="34"/>
      <c r="Z37" s="38">
        <f t="shared" si="4"/>
        <v>-55009.35399000009</v>
      </c>
      <c r="AA37" s="38">
        <f t="shared" si="4"/>
        <v>10770.657859999978</v>
      </c>
      <c r="AB37" s="38">
        <f t="shared" si="5"/>
        <v>10770.657859999978</v>
      </c>
      <c r="AC37" s="39">
        <f t="shared" si="6"/>
        <v>25247.886939999968</v>
      </c>
      <c r="AD37" s="43">
        <v>1.739129640371229</v>
      </c>
      <c r="AE37" s="44">
        <v>3.1476519421787943</v>
      </c>
      <c r="AF37" s="44">
        <v>3.446801548432618</v>
      </c>
      <c r="AG37" s="45"/>
      <c r="AH37" s="1"/>
      <c r="AI37" s="80">
        <v>-34393624.21</v>
      </c>
      <c r="AJ37" s="81">
        <v>8547600.33</v>
      </c>
    </row>
    <row r="38" spans="1:36" ht="20.25" customHeight="1">
      <c r="A38" s="1"/>
      <c r="B38" s="1"/>
      <c r="C38" s="1"/>
      <c r="D38" s="1"/>
      <c r="E38" s="1"/>
      <c r="F38" s="1"/>
      <c r="G38" s="1"/>
      <c r="H38" s="1"/>
      <c r="I38" s="1"/>
      <c r="J38" s="1">
        <v>15</v>
      </c>
      <c r="K38" s="78">
        <v>6</v>
      </c>
      <c r="L38" s="33" t="s">
        <v>15</v>
      </c>
      <c r="M38" s="79">
        <v>279157347</v>
      </c>
      <c r="N38" s="34">
        <v>189032.136</v>
      </c>
      <c r="O38" s="34">
        <v>188377.85047</v>
      </c>
      <c r="P38" s="35">
        <f t="shared" si="0"/>
        <v>99.65387603195681</v>
      </c>
      <c r="Q38" s="34">
        <v>92496.00689</v>
      </c>
      <c r="R38" s="36">
        <f t="shared" si="1"/>
        <v>203.6605220093734</v>
      </c>
      <c r="S38" s="90">
        <v>242595.59474</v>
      </c>
      <c r="T38" s="34">
        <v>72395.51405</v>
      </c>
      <c r="U38" s="35">
        <f t="shared" si="2"/>
        <v>29.842056335602194</v>
      </c>
      <c r="V38" s="34">
        <v>68121.92695000001</v>
      </c>
      <c r="W38" s="36">
        <f t="shared" si="3"/>
        <v>106.2734383646204</v>
      </c>
      <c r="X38" s="37"/>
      <c r="Y38" s="34"/>
      <c r="Z38" s="38">
        <f t="shared" si="4"/>
        <v>-53563.45874</v>
      </c>
      <c r="AA38" s="38">
        <f t="shared" si="4"/>
        <v>115982.33642</v>
      </c>
      <c r="AB38" s="38">
        <f t="shared" si="5"/>
        <v>115982.33642</v>
      </c>
      <c r="AC38" s="39">
        <f t="shared" si="6"/>
        <v>24374.079939999996</v>
      </c>
      <c r="AD38" s="46">
        <v>0.03850131254474584</v>
      </c>
      <c r="AE38" s="47">
        <v>0.059556403236226046</v>
      </c>
      <c r="AF38" s="47">
        <v>-1.9052538798075906</v>
      </c>
      <c r="AG38" s="48">
        <v>-1.540295804406882</v>
      </c>
      <c r="AH38" s="1"/>
      <c r="AI38" s="80">
        <v>-27255700</v>
      </c>
      <c r="AJ38" s="81">
        <v>53297100.54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16</v>
      </c>
      <c r="K39" s="82">
        <v>19</v>
      </c>
      <c r="L39" s="33" t="s">
        <v>16</v>
      </c>
      <c r="M39" s="79">
        <v>181823519</v>
      </c>
      <c r="N39" s="34">
        <v>896095.96938</v>
      </c>
      <c r="O39" s="34">
        <v>324208.48509</v>
      </c>
      <c r="P39" s="35">
        <f t="shared" si="0"/>
        <v>36.18010750727031</v>
      </c>
      <c r="Q39" s="34">
        <v>323318.95436000003</v>
      </c>
      <c r="R39" s="36">
        <f t="shared" si="1"/>
        <v>100.27512483199779</v>
      </c>
      <c r="S39" s="90">
        <v>935482.68411</v>
      </c>
      <c r="T39" s="34">
        <v>299797.75632</v>
      </c>
      <c r="U39" s="35">
        <f t="shared" si="2"/>
        <v>32.04738702408177</v>
      </c>
      <c r="V39" s="34">
        <v>293403.94988</v>
      </c>
      <c r="W39" s="36">
        <f t="shared" si="3"/>
        <v>102.17918212846659</v>
      </c>
      <c r="X39" s="37"/>
      <c r="Y39" s="34"/>
      <c r="Z39" s="38">
        <f t="shared" si="4"/>
        <v>-39386.71473000001</v>
      </c>
      <c r="AA39" s="38">
        <f t="shared" si="4"/>
        <v>24410.728769999987</v>
      </c>
      <c r="AB39" s="38">
        <f t="shared" si="5"/>
        <v>24410.728769999987</v>
      </c>
      <c r="AC39" s="39">
        <f t="shared" si="6"/>
        <v>29915.00448000006</v>
      </c>
      <c r="AD39" s="40">
        <v>0.04749546092316549</v>
      </c>
      <c r="AE39" s="41">
        <v>0.07997867506739771</v>
      </c>
      <c r="AF39" s="41">
        <v>-2.2544142127566724</v>
      </c>
      <c r="AG39" s="42">
        <v>-5.9013793103448275</v>
      </c>
      <c r="AH39" s="6"/>
      <c r="AI39" s="80">
        <v>-40664262</v>
      </c>
      <c r="AJ39" s="81">
        <v>-4922571.1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18</v>
      </c>
      <c r="K40" s="82">
        <v>21</v>
      </c>
      <c r="L40" s="33" t="s">
        <v>17</v>
      </c>
      <c r="M40" s="79">
        <v>70208634</v>
      </c>
      <c r="N40" s="34">
        <v>317429.975</v>
      </c>
      <c r="O40" s="34">
        <v>89122.17203</v>
      </c>
      <c r="P40" s="35">
        <f t="shared" si="0"/>
        <v>28.076167674461118</v>
      </c>
      <c r="Q40" s="34">
        <v>77826.74758</v>
      </c>
      <c r="R40" s="36">
        <f t="shared" si="1"/>
        <v>114.51355067663486</v>
      </c>
      <c r="S40" s="90">
        <v>315656.08368</v>
      </c>
      <c r="T40" s="34">
        <v>82318.39648000001</v>
      </c>
      <c r="U40" s="35">
        <f t="shared" si="2"/>
        <v>26.0785078241835</v>
      </c>
      <c r="V40" s="34">
        <v>64628.147880000004</v>
      </c>
      <c r="W40" s="36">
        <f t="shared" si="3"/>
        <v>127.37235891835681</v>
      </c>
      <c r="X40" s="37"/>
      <c r="Y40" s="34"/>
      <c r="Z40" s="38">
        <f t="shared" si="4"/>
        <v>1773.8913199999952</v>
      </c>
      <c r="AA40" s="38">
        <f t="shared" si="4"/>
        <v>6803.775549999991</v>
      </c>
      <c r="AB40" s="38">
        <f t="shared" si="5"/>
        <v>6803.775549999991</v>
      </c>
      <c r="AC40" s="39">
        <f t="shared" si="6"/>
        <v>13198.599699999992</v>
      </c>
      <c r="AD40" s="40">
        <v>0.0775375939849624</v>
      </c>
      <c r="AE40" s="41">
        <v>0.1351323682971274</v>
      </c>
      <c r="AF40" s="41">
        <v>-2.433856466031259</v>
      </c>
      <c r="AG40" s="42">
        <v>-2.360906862745098</v>
      </c>
      <c r="AH40" s="6"/>
      <c r="AI40" s="80">
        <v>-45170533.85</v>
      </c>
      <c r="AJ40" s="81">
        <v>-10249742.81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19</v>
      </c>
      <c r="K41" s="82">
        <v>22</v>
      </c>
      <c r="L41" s="33" t="s">
        <v>18</v>
      </c>
      <c r="M41" s="79">
        <v>112880975</v>
      </c>
      <c r="N41" s="34">
        <v>519531.33045999997</v>
      </c>
      <c r="O41" s="34">
        <v>219149.15369</v>
      </c>
      <c r="P41" s="35">
        <f t="shared" si="0"/>
        <v>42.18208620757528</v>
      </c>
      <c r="Q41" s="34">
        <v>180333.94393</v>
      </c>
      <c r="R41" s="36">
        <f t="shared" si="1"/>
        <v>121.5240730137122</v>
      </c>
      <c r="S41" s="90">
        <v>547547.52417</v>
      </c>
      <c r="T41" s="34">
        <v>186639.31202</v>
      </c>
      <c r="U41" s="35">
        <f t="shared" si="2"/>
        <v>34.08641328493216</v>
      </c>
      <c r="V41" s="34">
        <v>157597.08866</v>
      </c>
      <c r="W41" s="36">
        <f t="shared" si="3"/>
        <v>118.42814712310816</v>
      </c>
      <c r="X41" s="37"/>
      <c r="Y41" s="34"/>
      <c r="Z41" s="38">
        <f t="shared" si="4"/>
        <v>-28016.19371000002</v>
      </c>
      <c r="AA41" s="38">
        <f t="shared" si="4"/>
        <v>32509.841669999994</v>
      </c>
      <c r="AB41" s="38">
        <f t="shared" si="5"/>
        <v>32509.841669999994</v>
      </c>
      <c r="AC41" s="39">
        <f t="shared" si="6"/>
        <v>22736.85527</v>
      </c>
      <c r="AD41" s="40">
        <v>0.054871084314790194</v>
      </c>
      <c r="AE41" s="41">
        <v>0.08617977032451588</v>
      </c>
      <c r="AF41" s="41">
        <v>-5.56217448407656</v>
      </c>
      <c r="AG41" s="42">
        <v>-2.9936974789915967</v>
      </c>
      <c r="AH41" s="6"/>
      <c r="AI41" s="80">
        <v>-9159193.91</v>
      </c>
      <c r="AJ41" s="81">
        <v>9413973.97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20</v>
      </c>
      <c r="K42" s="82">
        <v>7</v>
      </c>
      <c r="L42" s="33" t="s">
        <v>19</v>
      </c>
      <c r="M42" s="79">
        <v>543183205</v>
      </c>
      <c r="N42" s="34">
        <v>1741064.78306</v>
      </c>
      <c r="O42" s="34">
        <v>645166.34078</v>
      </c>
      <c r="P42" s="35">
        <f t="shared" si="0"/>
        <v>37.05584921694246</v>
      </c>
      <c r="Q42" s="34">
        <v>603887.6196699999</v>
      </c>
      <c r="R42" s="36">
        <f t="shared" si="1"/>
        <v>106.83549716295843</v>
      </c>
      <c r="S42" s="90">
        <v>1880454.2685999998</v>
      </c>
      <c r="T42" s="34">
        <v>531899.77546</v>
      </c>
      <c r="U42" s="35">
        <f t="shared" si="2"/>
        <v>28.285706509417004</v>
      </c>
      <c r="V42" s="34">
        <v>501849.57807</v>
      </c>
      <c r="W42" s="36">
        <f t="shared" si="3"/>
        <v>105.9878893403809</v>
      </c>
      <c r="X42" s="37"/>
      <c r="Y42" s="34"/>
      <c r="Z42" s="38">
        <f t="shared" si="4"/>
        <v>-139389.4855399998</v>
      </c>
      <c r="AA42" s="38">
        <f t="shared" si="4"/>
        <v>113266.56531999994</v>
      </c>
      <c r="AB42" s="38">
        <f t="shared" si="5"/>
        <v>113266.56531999994</v>
      </c>
      <c r="AC42" s="39">
        <f t="shared" si="6"/>
        <v>102038.04159999994</v>
      </c>
      <c r="AD42" s="40">
        <v>0.08327388448316933</v>
      </c>
      <c r="AE42" s="41">
        <v>0.1563067782533703</v>
      </c>
      <c r="AF42" s="41">
        <v>-4.1226599278676375</v>
      </c>
      <c r="AG42" s="42">
        <v>13.204134366925064</v>
      </c>
      <c r="AH42" s="6"/>
      <c r="AI42" s="80">
        <v>-162491398</v>
      </c>
      <c r="AJ42" s="81">
        <v>28356179.86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21</v>
      </c>
      <c r="K43" s="82">
        <v>23</v>
      </c>
      <c r="L43" s="33" t="s">
        <v>20</v>
      </c>
      <c r="M43" s="79">
        <v>92988899</v>
      </c>
      <c r="N43" s="34">
        <v>642567.45</v>
      </c>
      <c r="O43" s="34">
        <v>207918.78214</v>
      </c>
      <c r="P43" s="35">
        <f t="shared" si="0"/>
        <v>32.35750303567354</v>
      </c>
      <c r="Q43" s="34">
        <v>186276.4591</v>
      </c>
      <c r="R43" s="36">
        <f t="shared" si="1"/>
        <v>111.61838868129954</v>
      </c>
      <c r="S43" s="90">
        <v>684574.82725</v>
      </c>
      <c r="T43" s="34">
        <v>195992.33598</v>
      </c>
      <c r="U43" s="35">
        <f t="shared" si="2"/>
        <v>28.62979007967898</v>
      </c>
      <c r="V43" s="34">
        <v>178483.99356</v>
      </c>
      <c r="W43" s="36">
        <f t="shared" si="3"/>
        <v>109.80947482784462</v>
      </c>
      <c r="X43" s="37"/>
      <c r="Y43" s="34"/>
      <c r="Z43" s="38">
        <f t="shared" si="4"/>
        <v>-42007.37725000002</v>
      </c>
      <c r="AA43" s="38">
        <f t="shared" si="4"/>
        <v>11926.446159999992</v>
      </c>
      <c r="AB43" s="38">
        <f t="shared" si="5"/>
        <v>11926.446159999992</v>
      </c>
      <c r="AC43" s="39">
        <f t="shared" si="6"/>
        <v>7792.465540000005</v>
      </c>
      <c r="AD43" s="40">
        <v>0.14921941017791643</v>
      </c>
      <c r="AE43" s="41">
        <v>0.2644249536751079</v>
      </c>
      <c r="AF43" s="41">
        <v>-6.265601023144095</v>
      </c>
      <c r="AG43" s="42">
        <v>-2.2971014492753623</v>
      </c>
      <c r="AH43" s="6"/>
      <c r="AI43" s="80">
        <v>-7481139.55</v>
      </c>
      <c r="AJ43" s="81">
        <v>-2387454.49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22</v>
      </c>
      <c r="K44" s="82">
        <v>8</v>
      </c>
      <c r="L44" s="33" t="s">
        <v>21</v>
      </c>
      <c r="M44" s="79">
        <v>112007252</v>
      </c>
      <c r="N44" s="34">
        <v>276787.9715</v>
      </c>
      <c r="O44" s="34">
        <v>118461.86742</v>
      </c>
      <c r="P44" s="35">
        <f t="shared" si="0"/>
        <v>42.798777265507006</v>
      </c>
      <c r="Q44" s="34">
        <v>103459.06502</v>
      </c>
      <c r="R44" s="36">
        <f t="shared" si="1"/>
        <v>114.50119658156564</v>
      </c>
      <c r="S44" s="90">
        <v>308784.5095</v>
      </c>
      <c r="T44" s="34">
        <v>106317.87537000001</v>
      </c>
      <c r="U44" s="35">
        <f t="shared" si="2"/>
        <v>34.43109097090248</v>
      </c>
      <c r="V44" s="34">
        <v>93513.11563</v>
      </c>
      <c r="W44" s="36">
        <f t="shared" si="3"/>
        <v>113.69300942839307</v>
      </c>
      <c r="X44" s="37"/>
      <c r="Y44" s="34"/>
      <c r="Z44" s="38">
        <f t="shared" si="4"/>
        <v>-31996.538</v>
      </c>
      <c r="AA44" s="38">
        <f t="shared" si="4"/>
        <v>12143.992049999986</v>
      </c>
      <c r="AB44" s="38">
        <f t="shared" si="5"/>
        <v>12143.992049999986</v>
      </c>
      <c r="AC44" s="39">
        <f t="shared" si="6"/>
        <v>9945.949389999994</v>
      </c>
      <c r="AD44" s="40">
        <v>0.04482958977807662</v>
      </c>
      <c r="AE44" s="41">
        <v>0.07779996109706276</v>
      </c>
      <c r="AF44" s="41">
        <v>-3.053170838287878</v>
      </c>
      <c r="AG44" s="42">
        <v>-4.995951417004049</v>
      </c>
      <c r="AH44" s="6"/>
      <c r="AI44" s="80">
        <v>-14212295.09</v>
      </c>
      <c r="AJ44" s="81">
        <v>-3979766.26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24</v>
      </c>
      <c r="K45" s="82">
        <v>9</v>
      </c>
      <c r="L45" s="33" t="s">
        <v>22</v>
      </c>
      <c r="M45" s="79">
        <v>165535080</v>
      </c>
      <c r="N45" s="34">
        <v>428425.85326</v>
      </c>
      <c r="O45" s="34">
        <v>176359.91547</v>
      </c>
      <c r="P45" s="35">
        <f t="shared" si="0"/>
        <v>41.16462956846163</v>
      </c>
      <c r="Q45" s="34">
        <v>158894.59852</v>
      </c>
      <c r="R45" s="36">
        <f t="shared" si="1"/>
        <v>110.99176253483635</v>
      </c>
      <c r="S45" s="90">
        <v>476324.77378</v>
      </c>
      <c r="T45" s="34">
        <v>149402.82831</v>
      </c>
      <c r="U45" s="35">
        <f t="shared" si="2"/>
        <v>31.36574802195879</v>
      </c>
      <c r="V45" s="34">
        <v>154714.00276</v>
      </c>
      <c r="W45" s="36">
        <f t="shared" si="3"/>
        <v>96.56710164868596</v>
      </c>
      <c r="X45" s="37"/>
      <c r="Y45" s="34"/>
      <c r="Z45" s="38">
        <f t="shared" si="4"/>
        <v>-47898.920519999985</v>
      </c>
      <c r="AA45" s="38">
        <f t="shared" si="4"/>
        <v>26957.087159999995</v>
      </c>
      <c r="AB45" s="38">
        <f t="shared" si="5"/>
        <v>26957.087159999995</v>
      </c>
      <c r="AC45" s="39">
        <f t="shared" si="6"/>
        <v>4180.5957599999965</v>
      </c>
      <c r="AD45" s="40">
        <v>0.047786927431806486</v>
      </c>
      <c r="AE45" s="41">
        <v>0.08625174175568974</v>
      </c>
      <c r="AF45" s="41">
        <v>-9.184901747904876</v>
      </c>
      <c r="AG45" s="42">
        <v>-6.8962765957446805</v>
      </c>
      <c r="AH45" s="6"/>
      <c r="AI45" s="80">
        <v>-14086675.34</v>
      </c>
      <c r="AJ45" s="81">
        <v>9027493.16</v>
      </c>
    </row>
    <row r="46" spans="1:36" ht="20.25" customHeight="1">
      <c r="A46" s="6"/>
      <c r="B46" s="6"/>
      <c r="C46" s="6"/>
      <c r="D46" s="6"/>
      <c r="E46" s="6"/>
      <c r="F46" s="6"/>
      <c r="G46" s="6"/>
      <c r="H46" s="6"/>
      <c r="I46" s="1"/>
      <c r="J46" s="1">
        <v>25</v>
      </c>
      <c r="K46" s="82">
        <v>25</v>
      </c>
      <c r="L46" s="33" t="s">
        <v>23</v>
      </c>
      <c r="M46" s="79">
        <v>159523300.17</v>
      </c>
      <c r="N46" s="34">
        <v>2323018.445</v>
      </c>
      <c r="O46" s="34">
        <v>975927.34435</v>
      </c>
      <c r="P46" s="35">
        <f t="shared" si="0"/>
        <v>42.01117500597375</v>
      </c>
      <c r="Q46" s="34">
        <v>788992.3280099999</v>
      </c>
      <c r="R46" s="36">
        <f t="shared" si="1"/>
        <v>123.69288137585424</v>
      </c>
      <c r="S46" s="90">
        <v>2411431.231</v>
      </c>
      <c r="T46" s="34">
        <v>887527.47172</v>
      </c>
      <c r="U46" s="35">
        <f t="shared" si="2"/>
        <v>36.80500859035279</v>
      </c>
      <c r="V46" s="34">
        <v>787448.89016</v>
      </c>
      <c r="W46" s="36">
        <f t="shared" si="3"/>
        <v>112.70921615492597</v>
      </c>
      <c r="X46" s="37"/>
      <c r="Y46" s="34"/>
      <c r="Z46" s="38">
        <f t="shared" si="4"/>
        <v>-88412.78600000031</v>
      </c>
      <c r="AA46" s="38">
        <f t="shared" si="4"/>
        <v>88399.87263</v>
      </c>
      <c r="AB46" s="38">
        <f t="shared" si="5"/>
        <v>88399.87263</v>
      </c>
      <c r="AC46" s="39">
        <f t="shared" si="6"/>
        <v>1543.4378499999875</v>
      </c>
      <c r="AD46" s="40">
        <v>0.0430161997793383</v>
      </c>
      <c r="AE46" s="41">
        <v>0.07362295478358943</v>
      </c>
      <c r="AF46" s="41">
        <v>-8.392211695121784</v>
      </c>
      <c r="AG46" s="42">
        <v>-13.054945054945055</v>
      </c>
      <c r="AH46" s="6"/>
      <c r="AI46" s="80">
        <v>-8163000</v>
      </c>
      <c r="AJ46" s="81">
        <v>2806702.22</v>
      </c>
    </row>
    <row r="47" spans="1:36" ht="20.25" customHeight="1">
      <c r="A47" s="6"/>
      <c r="B47" s="6"/>
      <c r="C47" s="6"/>
      <c r="D47" s="6"/>
      <c r="E47" s="6"/>
      <c r="F47" s="6"/>
      <c r="G47" s="6"/>
      <c r="H47" s="6"/>
      <c r="I47" s="1"/>
      <c r="J47" s="1">
        <v>26</v>
      </c>
      <c r="K47" s="82">
        <v>26</v>
      </c>
      <c r="L47" s="33" t="s">
        <v>24</v>
      </c>
      <c r="M47" s="79">
        <v>58640590</v>
      </c>
      <c r="N47" s="34">
        <v>379580.53395</v>
      </c>
      <c r="O47" s="34">
        <v>144737.76671</v>
      </c>
      <c r="P47" s="35">
        <f t="shared" si="0"/>
        <v>38.13097716150678</v>
      </c>
      <c r="Q47" s="34">
        <v>140096.23362</v>
      </c>
      <c r="R47" s="36">
        <f t="shared" si="1"/>
        <v>103.31310340761178</v>
      </c>
      <c r="S47" s="90">
        <v>398422.38119</v>
      </c>
      <c r="T47" s="34">
        <v>143366.16109</v>
      </c>
      <c r="U47" s="35">
        <f t="shared" si="2"/>
        <v>35.983460733756175</v>
      </c>
      <c r="V47" s="34">
        <v>131449.52181</v>
      </c>
      <c r="W47" s="36">
        <f t="shared" si="3"/>
        <v>109.06556305105816</v>
      </c>
      <c r="X47" s="37"/>
      <c r="Y47" s="34"/>
      <c r="Z47" s="38">
        <f t="shared" si="4"/>
        <v>-18841.847239999974</v>
      </c>
      <c r="AA47" s="38">
        <f t="shared" si="4"/>
        <v>1371.6056199999875</v>
      </c>
      <c r="AB47" s="38">
        <f t="shared" si="5"/>
        <v>1371.6056199999875</v>
      </c>
      <c r="AC47" s="39">
        <f t="shared" si="6"/>
        <v>8646.711810000008</v>
      </c>
      <c r="AD47" s="40">
        <v>0.053848338540187446</v>
      </c>
      <c r="AE47" s="41">
        <v>0.09477630592351911</v>
      </c>
      <c r="AF47" s="41">
        <v>-5.161055056892398</v>
      </c>
      <c r="AG47" s="42">
        <v>-1.881638846737481</v>
      </c>
      <c r="AH47" s="6"/>
      <c r="AI47" s="80">
        <v>-1579930.06</v>
      </c>
      <c r="AJ47" s="81">
        <v>-262423.19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2">
        <v>40</v>
      </c>
      <c r="L48" s="33" t="s">
        <v>25</v>
      </c>
      <c r="M48" s="79">
        <v>65684273</v>
      </c>
      <c r="N48" s="34">
        <v>771195.0763099999</v>
      </c>
      <c r="O48" s="34">
        <v>270003.57427999994</v>
      </c>
      <c r="P48" s="35">
        <f t="shared" si="0"/>
        <v>35.0110604403633</v>
      </c>
      <c r="Q48" s="34">
        <v>275944.60892</v>
      </c>
      <c r="R48" s="36">
        <f t="shared" si="1"/>
        <v>97.84701913066819</v>
      </c>
      <c r="S48" s="90">
        <v>761282.68051</v>
      </c>
      <c r="T48" s="34">
        <v>248954.9818</v>
      </c>
      <c r="U48" s="35">
        <f t="shared" si="2"/>
        <v>32.702041984354565</v>
      </c>
      <c r="V48" s="34">
        <v>261217.49418</v>
      </c>
      <c r="W48" s="36">
        <f t="shared" si="3"/>
        <v>95.30563126390373</v>
      </c>
      <c r="X48" s="37"/>
      <c r="Y48" s="34"/>
      <c r="Z48" s="38">
        <f t="shared" si="4"/>
        <v>9912.39579999994</v>
      </c>
      <c r="AA48" s="38">
        <f t="shared" si="4"/>
        <v>21048.592479999934</v>
      </c>
      <c r="AB48" s="38">
        <f t="shared" si="5"/>
        <v>21048.592479999934</v>
      </c>
      <c r="AC48" s="39">
        <f t="shared" si="6"/>
        <v>14727.114740000019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80">
        <v>-4177366.9</v>
      </c>
      <c r="AJ48" s="81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2">
        <v>27</v>
      </c>
      <c r="L49" s="33" t="s">
        <v>26</v>
      </c>
      <c r="M49" s="79">
        <v>101729534</v>
      </c>
      <c r="N49" s="34">
        <v>430059.85938</v>
      </c>
      <c r="O49" s="34">
        <v>192636.83615000002</v>
      </c>
      <c r="P49" s="35">
        <f t="shared" si="0"/>
        <v>44.79302867924405</v>
      </c>
      <c r="Q49" s="34">
        <v>175981.77813999998</v>
      </c>
      <c r="R49" s="36">
        <f t="shared" si="1"/>
        <v>109.46408098953877</v>
      </c>
      <c r="S49" s="90">
        <v>453190.57237999997</v>
      </c>
      <c r="T49" s="34">
        <v>165137.22687</v>
      </c>
      <c r="U49" s="35">
        <f t="shared" si="2"/>
        <v>36.438804541488246</v>
      </c>
      <c r="V49" s="34">
        <v>158067.53746000002</v>
      </c>
      <c r="W49" s="36">
        <f t="shared" si="3"/>
        <v>104.47257515591335</v>
      </c>
      <c r="X49" s="37"/>
      <c r="Y49" s="34"/>
      <c r="Z49" s="38">
        <f t="shared" si="4"/>
        <v>-23130.71299999999</v>
      </c>
      <c r="AA49" s="38">
        <f t="shared" si="4"/>
        <v>27499.609280000004</v>
      </c>
      <c r="AB49" s="38">
        <f t="shared" si="5"/>
        <v>27499.609280000004</v>
      </c>
      <c r="AC49" s="39">
        <f t="shared" si="6"/>
        <v>17914.24067999996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80">
        <v>-4032000</v>
      </c>
      <c r="AJ49" s="81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2">
        <v>41</v>
      </c>
      <c r="L50" s="33" t="s">
        <v>27</v>
      </c>
      <c r="M50" s="79">
        <v>109389694</v>
      </c>
      <c r="N50" s="34">
        <v>204963.75</v>
      </c>
      <c r="O50" s="34">
        <v>60256.64321</v>
      </c>
      <c r="P50" s="35">
        <f t="shared" si="0"/>
        <v>29.39868304029371</v>
      </c>
      <c r="Q50" s="34">
        <v>58468.514189999994</v>
      </c>
      <c r="R50" s="36">
        <f t="shared" si="1"/>
        <v>103.05827682603544</v>
      </c>
      <c r="S50" s="90">
        <v>202373.55825</v>
      </c>
      <c r="T50" s="34">
        <v>62926.806990000005</v>
      </c>
      <c r="U50" s="35">
        <f t="shared" si="2"/>
        <v>31.094381862013837</v>
      </c>
      <c r="V50" s="34">
        <v>58738.679560000004</v>
      </c>
      <c r="W50" s="36">
        <f t="shared" si="3"/>
        <v>107.13010142783672</v>
      </c>
      <c r="X50" s="37"/>
      <c r="Y50" s="34"/>
      <c r="Z50" s="38">
        <f t="shared" si="4"/>
        <v>2590.191749999998</v>
      </c>
      <c r="AA50" s="38">
        <f t="shared" si="4"/>
        <v>-2670.1637800000026</v>
      </c>
      <c r="AB50" s="38">
        <f t="shared" si="5"/>
        <v>-2670.1637800000026</v>
      </c>
      <c r="AC50" s="39">
        <f t="shared" si="6"/>
        <v>-270.1653700000097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80">
        <v>-7354000</v>
      </c>
      <c r="AJ50" s="81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2">
        <v>28</v>
      </c>
      <c r="L51" s="33" t="s">
        <v>28</v>
      </c>
      <c r="M51" s="79">
        <v>67693875</v>
      </c>
      <c r="N51" s="34">
        <v>471334.15187</v>
      </c>
      <c r="O51" s="34">
        <v>175166.96468</v>
      </c>
      <c r="P51" s="35">
        <f t="shared" si="0"/>
        <v>37.1640722372932</v>
      </c>
      <c r="Q51" s="34">
        <v>168492.70381</v>
      </c>
      <c r="R51" s="36">
        <f t="shared" si="1"/>
        <v>103.96115720092318</v>
      </c>
      <c r="S51" s="90">
        <v>491240.84787</v>
      </c>
      <c r="T51" s="34">
        <v>153813.23263999997</v>
      </c>
      <c r="U51" s="35">
        <f t="shared" si="2"/>
        <v>31.311165043975432</v>
      </c>
      <c r="V51" s="34">
        <v>152340.44861000002</v>
      </c>
      <c r="W51" s="36">
        <f t="shared" si="3"/>
        <v>100.966771493348</v>
      </c>
      <c r="X51" s="37"/>
      <c r="Y51" s="34"/>
      <c r="Z51" s="38">
        <f t="shared" si="4"/>
        <v>-19906.695999999996</v>
      </c>
      <c r="AA51" s="38">
        <f t="shared" si="4"/>
        <v>21353.73204000003</v>
      </c>
      <c r="AB51" s="38">
        <f t="shared" si="5"/>
        <v>21353.73204000003</v>
      </c>
      <c r="AC51" s="39">
        <f t="shared" si="6"/>
        <v>16152.255199999985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80">
        <v>-2110000</v>
      </c>
      <c r="AJ51" s="81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2">
        <v>42</v>
      </c>
      <c r="L52" s="33" t="s">
        <v>29</v>
      </c>
      <c r="M52" s="79">
        <v>122130220</v>
      </c>
      <c r="N52" s="34">
        <v>366050.10718</v>
      </c>
      <c r="O52" s="34">
        <v>148038.00933</v>
      </c>
      <c r="P52" s="35">
        <f t="shared" si="0"/>
        <v>40.44200682536732</v>
      </c>
      <c r="Q52" s="34">
        <v>149507.49466</v>
      </c>
      <c r="R52" s="36">
        <f t="shared" si="1"/>
        <v>99.0171159423534</v>
      </c>
      <c r="S52" s="90">
        <v>417159.80308</v>
      </c>
      <c r="T52" s="34">
        <v>144887.85913</v>
      </c>
      <c r="U52" s="35">
        <f t="shared" si="2"/>
        <v>34.73197994156077</v>
      </c>
      <c r="V52" s="34">
        <v>146001.74737</v>
      </c>
      <c r="W52" s="36">
        <f t="shared" si="3"/>
        <v>99.23707198025708</v>
      </c>
      <c r="X52" s="37"/>
      <c r="Y52" s="34"/>
      <c r="Z52" s="38">
        <f t="shared" si="4"/>
        <v>-51109.69589999999</v>
      </c>
      <c r="AA52" s="38">
        <f t="shared" si="4"/>
        <v>3150.1502000000037</v>
      </c>
      <c r="AB52" s="38">
        <f t="shared" si="5"/>
        <v>3150.1502000000037</v>
      </c>
      <c r="AC52" s="39">
        <f t="shared" si="6"/>
        <v>3505.7472899999993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80">
        <v>-33638400</v>
      </c>
      <c r="AJ52" s="81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2">
        <v>29</v>
      </c>
      <c r="L53" s="33" t="s">
        <v>30</v>
      </c>
      <c r="M53" s="79">
        <v>75516150</v>
      </c>
      <c r="N53" s="34">
        <v>255015.29</v>
      </c>
      <c r="O53" s="34">
        <v>113126.24295</v>
      </c>
      <c r="P53" s="35">
        <f t="shared" si="0"/>
        <v>44.36057263468398</v>
      </c>
      <c r="Q53" s="34">
        <v>118305.41562</v>
      </c>
      <c r="R53" s="36">
        <f t="shared" si="1"/>
        <v>95.6222015341752</v>
      </c>
      <c r="S53" s="90">
        <v>269941.831</v>
      </c>
      <c r="T53" s="34">
        <v>90597.04447</v>
      </c>
      <c r="U53" s="35">
        <f t="shared" si="2"/>
        <v>33.56169147048573</v>
      </c>
      <c r="V53" s="34">
        <v>103063.49494</v>
      </c>
      <c r="W53" s="36">
        <f t="shared" si="3"/>
        <v>87.90410661189246</v>
      </c>
      <c r="X53" s="37"/>
      <c r="Y53" s="34"/>
      <c r="Z53" s="38">
        <f t="shared" si="4"/>
        <v>-14926.540999999997</v>
      </c>
      <c r="AA53" s="38">
        <f t="shared" si="4"/>
        <v>22529.198480000006</v>
      </c>
      <c r="AB53" s="38">
        <f t="shared" si="5"/>
        <v>22529.198480000006</v>
      </c>
      <c r="AC53" s="39">
        <f t="shared" si="6"/>
        <v>15241.920679999996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80">
        <v>-3283000</v>
      </c>
      <c r="AJ53" s="81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2">
        <v>10</v>
      </c>
      <c r="L54" s="33" t="s">
        <v>31</v>
      </c>
      <c r="M54" s="79">
        <v>78836603</v>
      </c>
      <c r="N54" s="34">
        <v>308893.9596</v>
      </c>
      <c r="O54" s="34">
        <v>132207.97233</v>
      </c>
      <c r="P54" s="35">
        <f t="shared" si="0"/>
        <v>42.80043951043968</v>
      </c>
      <c r="Q54" s="34">
        <v>130272.30456</v>
      </c>
      <c r="R54" s="36">
        <f t="shared" si="1"/>
        <v>101.48586284439949</v>
      </c>
      <c r="S54" s="90">
        <v>304408.0653</v>
      </c>
      <c r="T54" s="34">
        <v>116999.0524</v>
      </c>
      <c r="U54" s="35">
        <f t="shared" si="2"/>
        <v>38.434938405687504</v>
      </c>
      <c r="V54" s="34">
        <v>119594.64239</v>
      </c>
      <c r="W54" s="36">
        <f t="shared" si="3"/>
        <v>97.82967703391283</v>
      </c>
      <c r="X54" s="37"/>
      <c r="Y54" s="34"/>
      <c r="Z54" s="38">
        <f t="shared" si="4"/>
        <v>4485.894299999985</v>
      </c>
      <c r="AA54" s="38">
        <f t="shared" si="4"/>
        <v>15208.91992999999</v>
      </c>
      <c r="AB54" s="38">
        <f t="shared" si="5"/>
        <v>15208.91992999999</v>
      </c>
      <c r="AC54" s="39">
        <f t="shared" si="6"/>
        <v>10677.66217000001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80">
        <v>-5068429.42</v>
      </c>
      <c r="AJ54" s="81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2">
        <v>43</v>
      </c>
      <c r="L55" s="33" t="s">
        <v>32</v>
      </c>
      <c r="M55" s="79">
        <v>166872586</v>
      </c>
      <c r="N55" s="34">
        <v>773459.87996</v>
      </c>
      <c r="O55" s="34">
        <v>298048.35237</v>
      </c>
      <c r="P55" s="35">
        <f t="shared" si="0"/>
        <v>38.53442952793023</v>
      </c>
      <c r="Q55" s="34">
        <v>252205.16521</v>
      </c>
      <c r="R55" s="36">
        <f t="shared" si="1"/>
        <v>118.17694222155536</v>
      </c>
      <c r="S55" s="90">
        <v>865453.18119</v>
      </c>
      <c r="T55" s="34">
        <v>250311.05731</v>
      </c>
      <c r="U55" s="35">
        <f t="shared" si="2"/>
        <v>28.922541709976933</v>
      </c>
      <c r="V55" s="34">
        <v>212504.60896</v>
      </c>
      <c r="W55" s="36">
        <f t="shared" si="3"/>
        <v>117.7908839413061</v>
      </c>
      <c r="X55" s="37"/>
      <c r="Y55" s="34"/>
      <c r="Z55" s="38">
        <f t="shared" si="4"/>
        <v>-91993.30122999998</v>
      </c>
      <c r="AA55" s="38">
        <f t="shared" si="4"/>
        <v>47737.295059999975</v>
      </c>
      <c r="AB55" s="38">
        <f t="shared" si="5"/>
        <v>47737.295059999975</v>
      </c>
      <c r="AC55" s="39">
        <f t="shared" si="6"/>
        <v>39700.556249999994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80">
        <v>-13702638.66</v>
      </c>
      <c r="AJ55" s="81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2">
        <v>11</v>
      </c>
      <c r="L56" s="33" t="s">
        <v>33</v>
      </c>
      <c r="M56" s="79">
        <v>144216610</v>
      </c>
      <c r="N56" s="34">
        <v>504995.85912</v>
      </c>
      <c r="O56" s="34">
        <v>206167.66911000002</v>
      </c>
      <c r="P56" s="35">
        <f t="shared" si="0"/>
        <v>40.82561577222939</v>
      </c>
      <c r="Q56" s="34">
        <v>189956.8045</v>
      </c>
      <c r="R56" s="36">
        <f t="shared" si="1"/>
        <v>108.53397415937265</v>
      </c>
      <c r="S56" s="90">
        <v>543359.13812</v>
      </c>
      <c r="T56" s="34">
        <v>186939.16038999998</v>
      </c>
      <c r="U56" s="35">
        <f t="shared" si="2"/>
        <v>34.40434645799861</v>
      </c>
      <c r="V56" s="34">
        <v>179758.86725</v>
      </c>
      <c r="W56" s="36">
        <f t="shared" si="3"/>
        <v>103.99440275177855</v>
      </c>
      <c r="X56" s="37"/>
      <c r="Y56" s="34"/>
      <c r="Z56" s="38">
        <f t="shared" si="4"/>
        <v>-38363.27900000004</v>
      </c>
      <c r="AA56" s="38">
        <f t="shared" si="4"/>
        <v>19228.50872000004</v>
      </c>
      <c r="AB56" s="38">
        <f t="shared" si="5"/>
        <v>19228.50872000004</v>
      </c>
      <c r="AC56" s="39">
        <f t="shared" si="6"/>
        <v>10197.937249999988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80">
        <v>-9169300.26</v>
      </c>
      <c r="AJ56" s="81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2">
        <v>44</v>
      </c>
      <c r="L57" s="33" t="s">
        <v>34</v>
      </c>
      <c r="M57" s="79">
        <v>195974179</v>
      </c>
      <c r="N57" s="34">
        <v>666670.7727999999</v>
      </c>
      <c r="O57" s="34">
        <v>256136.88217</v>
      </c>
      <c r="P57" s="35">
        <f t="shared" si="0"/>
        <v>38.420295687214804</v>
      </c>
      <c r="Q57" s="34">
        <v>207672.30561</v>
      </c>
      <c r="R57" s="36">
        <f t="shared" si="1"/>
        <v>123.33704362632467</v>
      </c>
      <c r="S57" s="90">
        <v>684734.82855</v>
      </c>
      <c r="T57" s="34">
        <v>214071.31415000002</v>
      </c>
      <c r="U57" s="35">
        <f t="shared" si="2"/>
        <v>31.26338915800722</v>
      </c>
      <c r="V57" s="34">
        <v>193644.17381</v>
      </c>
      <c r="W57" s="36">
        <f t="shared" si="3"/>
        <v>110.54880192783014</v>
      </c>
      <c r="X57" s="37"/>
      <c r="Y57" s="34"/>
      <c r="Z57" s="38">
        <f t="shared" si="4"/>
        <v>-18064.055750000058</v>
      </c>
      <c r="AA57" s="38">
        <f t="shared" si="4"/>
        <v>42065.56801999998</v>
      </c>
      <c r="AB57" s="38">
        <f t="shared" si="5"/>
        <v>42065.56801999998</v>
      </c>
      <c r="AC57" s="39">
        <f t="shared" si="6"/>
        <v>14028.131800000003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80">
        <v>-13866800</v>
      </c>
      <c r="AJ57" s="81">
        <v>11861535.04</v>
      </c>
    </row>
    <row r="58" spans="1:36" ht="20.25" customHeight="1" thickBot="1">
      <c r="A58" s="6"/>
      <c r="B58" s="6"/>
      <c r="C58" s="6"/>
      <c r="D58" s="6"/>
      <c r="E58" s="6"/>
      <c r="F58" s="6"/>
      <c r="G58" s="6"/>
      <c r="H58" s="6"/>
      <c r="I58" s="1"/>
      <c r="J58" s="1">
        <v>41</v>
      </c>
      <c r="K58" s="82">
        <v>13</v>
      </c>
      <c r="L58" s="33" t="s">
        <v>35</v>
      </c>
      <c r="M58" s="79">
        <v>98614562</v>
      </c>
      <c r="N58" s="34">
        <v>314483.71489</v>
      </c>
      <c r="O58" s="34">
        <v>131321.18395</v>
      </c>
      <c r="P58" s="35">
        <f t="shared" si="0"/>
        <v>41.75770564015802</v>
      </c>
      <c r="Q58" s="34">
        <v>120174.57403</v>
      </c>
      <c r="R58" s="36">
        <f t="shared" si="1"/>
        <v>109.27534797603475</v>
      </c>
      <c r="S58" s="90">
        <v>329711.8826</v>
      </c>
      <c r="T58" s="34">
        <v>103175.365</v>
      </c>
      <c r="U58" s="35">
        <f t="shared" si="2"/>
        <v>31.292583144529956</v>
      </c>
      <c r="V58" s="34">
        <v>92133.43324</v>
      </c>
      <c r="W58" s="36">
        <f t="shared" si="3"/>
        <v>111.98471756852551</v>
      </c>
      <c r="X58" s="37"/>
      <c r="Y58" s="34"/>
      <c r="Z58" s="38">
        <f t="shared" si="4"/>
        <v>-15228.167710000009</v>
      </c>
      <c r="AA58" s="38">
        <f t="shared" si="4"/>
        <v>28145.81895</v>
      </c>
      <c r="AB58" s="38">
        <f t="shared" si="5"/>
        <v>28145.81895</v>
      </c>
      <c r="AC58" s="39">
        <f t="shared" si="6"/>
        <v>28041.140790000005</v>
      </c>
      <c r="AD58" s="40">
        <v>0.049998421093168516</v>
      </c>
      <c r="AE58" s="41">
        <v>0.09030886052469876</v>
      </c>
      <c r="AF58" s="41">
        <v>-3.943848368593538</v>
      </c>
      <c r="AG58" s="42">
        <v>-1.7893271461716937</v>
      </c>
      <c r="AH58" s="6"/>
      <c r="AI58" s="80">
        <v>-9840241.37</v>
      </c>
      <c r="AJ58" s="81">
        <v>447050.33</v>
      </c>
    </row>
    <row r="59" spans="1:36" ht="20.25" customHeight="1">
      <c r="A59" s="6"/>
      <c r="B59" s="6"/>
      <c r="C59" s="6"/>
      <c r="D59" s="6"/>
      <c r="E59" s="6"/>
      <c r="F59" s="6"/>
      <c r="G59" s="6"/>
      <c r="H59" s="6"/>
      <c r="I59" s="1"/>
      <c r="J59" s="1">
        <v>42</v>
      </c>
      <c r="K59" s="82">
        <v>14</v>
      </c>
      <c r="L59" s="33" t="s">
        <v>36</v>
      </c>
      <c r="M59" s="79">
        <v>325023304</v>
      </c>
      <c r="N59" s="34">
        <v>379281.38769999996</v>
      </c>
      <c r="O59" s="34">
        <v>169536.32183</v>
      </c>
      <c r="P59" s="35">
        <f t="shared" si="0"/>
        <v>44.699351807924224</v>
      </c>
      <c r="Q59" s="34">
        <v>143816.77757</v>
      </c>
      <c r="R59" s="36">
        <f t="shared" si="1"/>
        <v>117.88354925939117</v>
      </c>
      <c r="S59" s="90">
        <v>393739.45951</v>
      </c>
      <c r="T59" s="34">
        <v>155233.67041</v>
      </c>
      <c r="U59" s="35">
        <f t="shared" si="2"/>
        <v>39.42547963142552</v>
      </c>
      <c r="V59" s="34">
        <v>133829.66978</v>
      </c>
      <c r="W59" s="36">
        <f t="shared" si="3"/>
        <v>115.99346442772041</v>
      </c>
      <c r="X59" s="37"/>
      <c r="Y59" s="34"/>
      <c r="Z59" s="38">
        <f t="shared" si="4"/>
        <v>-14458.071810000052</v>
      </c>
      <c r="AA59" s="38">
        <f t="shared" si="4"/>
        <v>14302.65142000001</v>
      </c>
      <c r="AB59" s="38">
        <f t="shared" si="5"/>
        <v>14302.65142000001</v>
      </c>
      <c r="AC59" s="39">
        <f t="shared" si="6"/>
        <v>9987.10779000001</v>
      </c>
      <c r="AD59" s="40">
        <v>0.04139405441298004</v>
      </c>
      <c r="AE59" s="41">
        <v>0.07412297646694198</v>
      </c>
      <c r="AF59" s="41">
        <v>-3.912120397742542</v>
      </c>
      <c r="AG59" s="42">
        <v>-8.045226130653266</v>
      </c>
      <c r="AH59" s="6"/>
      <c r="AI59" s="84">
        <v>-40951926.45</v>
      </c>
      <c r="AJ59" s="85">
        <v>31280182.48</v>
      </c>
    </row>
    <row r="60" spans="1:36" ht="20.25" customHeight="1">
      <c r="A60" s="1"/>
      <c r="B60" s="1"/>
      <c r="C60" s="1"/>
      <c r="D60" s="1"/>
      <c r="E60" s="1"/>
      <c r="F60" s="1"/>
      <c r="G60" s="1"/>
      <c r="H60" s="1"/>
      <c r="I60" s="1"/>
      <c r="J60" s="1">
        <v>43</v>
      </c>
      <c r="K60" s="83">
        <v>45</v>
      </c>
      <c r="L60" s="33" t="s">
        <v>37</v>
      </c>
      <c r="M60" s="79">
        <v>72906330</v>
      </c>
      <c r="N60" s="34">
        <v>119871.34</v>
      </c>
      <c r="O60" s="34">
        <v>49977.97081</v>
      </c>
      <c r="P60" s="35">
        <f t="shared" si="0"/>
        <v>41.69301086481556</v>
      </c>
      <c r="Q60" s="34">
        <v>44082.23977</v>
      </c>
      <c r="R60" s="36">
        <f t="shared" si="1"/>
        <v>113.3743908448416</v>
      </c>
      <c r="S60" s="90">
        <v>124055.25022</v>
      </c>
      <c r="T60" s="34">
        <v>48486.662899999996</v>
      </c>
      <c r="U60" s="35">
        <f t="shared" si="2"/>
        <v>39.08473266066014</v>
      </c>
      <c r="V60" s="34">
        <v>42234.2731</v>
      </c>
      <c r="W60" s="36">
        <f t="shared" si="3"/>
        <v>114.80406632119826</v>
      </c>
      <c r="X60" s="37"/>
      <c r="Y60" s="34"/>
      <c r="Z60" s="38">
        <f t="shared" si="4"/>
        <v>-4183.910220000005</v>
      </c>
      <c r="AA60" s="38">
        <f t="shared" si="4"/>
        <v>1491.3079100000032</v>
      </c>
      <c r="AB60" s="38">
        <f t="shared" si="5"/>
        <v>1491.3079100000032</v>
      </c>
      <c r="AC60" s="39">
        <f>Q60-V60</f>
        <v>1847.9666700000016</v>
      </c>
      <c r="AD60" s="43">
        <v>0</v>
      </c>
      <c r="AE60" s="44">
        <v>0</v>
      </c>
      <c r="AF60" s="44">
        <v>23.225370310270716</v>
      </c>
      <c r="AG60" s="45"/>
      <c r="AH60" s="1"/>
      <c r="AI60" s="80">
        <v>-8662831</v>
      </c>
      <c r="AJ60" s="81">
        <v>2738914.53</v>
      </c>
    </row>
    <row r="61" spans="1:36" ht="20.25" customHeight="1" thickBot="1">
      <c r="A61" s="6"/>
      <c r="B61" s="6"/>
      <c r="C61" s="6"/>
      <c r="D61" s="6"/>
      <c r="E61" s="6"/>
      <c r="F61" s="6"/>
      <c r="G61" s="6"/>
      <c r="H61" s="6"/>
      <c r="I61" s="6"/>
      <c r="J61" s="6"/>
      <c r="K61" s="5"/>
      <c r="L61" s="49" t="s">
        <v>38</v>
      </c>
      <c r="M61" s="50">
        <f>SUM(M19:M60)</f>
        <v>9780236520.17</v>
      </c>
      <c r="N61" s="51">
        <f>SUM(N19:N60)</f>
        <v>35305468.61731</v>
      </c>
      <c r="O61" s="51">
        <f>SUM(O19:O60)</f>
        <v>12931206.298489997</v>
      </c>
      <c r="P61" s="52">
        <f t="shared" si="0"/>
        <v>36.62663832239838</v>
      </c>
      <c r="Q61" s="51">
        <f>SUM(Q19:Q60)</f>
        <v>11674386.834359996</v>
      </c>
      <c r="R61" s="53">
        <f>O61/Q61*100</f>
        <v>110.76561434842074</v>
      </c>
      <c r="S61" s="51">
        <f>SUM(S19:S60)</f>
        <v>37083357.012200005</v>
      </c>
      <c r="T61" s="51">
        <f>SUM(T19:T60)</f>
        <v>11741507.68837</v>
      </c>
      <c r="U61" s="54">
        <f t="shared" si="2"/>
        <v>31.66247242531785</v>
      </c>
      <c r="V61" s="51">
        <f>SUM(V19:V60)</f>
        <v>10898346.101699999</v>
      </c>
      <c r="W61" s="53">
        <f>T61/V61*100</f>
        <v>107.73660130447207</v>
      </c>
      <c r="X61" s="55">
        <f>SUM(X19:X60)</f>
        <v>0</v>
      </c>
      <c r="Y61" s="56">
        <f>SUM(Y19:Y60)</f>
        <v>0</v>
      </c>
      <c r="Z61" s="57">
        <f t="shared" si="4"/>
        <v>-1777888.394890003</v>
      </c>
      <c r="AA61" s="57">
        <f t="shared" si="4"/>
        <v>1189698.6101199966</v>
      </c>
      <c r="AB61" s="57">
        <f t="shared" si="5"/>
        <v>1189698.6101199966</v>
      </c>
      <c r="AC61" s="58">
        <f>Q61-V61</f>
        <v>776040.7326599974</v>
      </c>
      <c r="AD61" s="59" t="s">
        <v>39</v>
      </c>
      <c r="AE61" s="60" t="s">
        <v>40</v>
      </c>
      <c r="AI61" s="86">
        <f>SUM(AI19:AI60)</f>
        <v>-916006965.6799998</v>
      </c>
      <c r="AJ61" s="86">
        <f>SUM(AJ19:AJ60)</f>
        <v>698759605.4400002</v>
      </c>
    </row>
    <row r="62" spans="1:31" ht="20.25" customHeight="1" hidden="1">
      <c r="A62" s="6"/>
      <c r="B62" s="6"/>
      <c r="C62" s="6"/>
      <c r="D62" s="6"/>
      <c r="E62" s="6"/>
      <c r="F62" s="6"/>
      <c r="G62" s="6"/>
      <c r="H62" s="6"/>
      <c r="I62" s="6"/>
      <c r="J62" s="6"/>
      <c r="K62" s="1"/>
      <c r="L62" s="61"/>
      <c r="M62" s="62"/>
      <c r="N62" s="34" t="e">
        <f>#REF!/1000</f>
        <v>#REF!</v>
      </c>
      <c r="O62" s="34" t="e">
        <f>#REF!/1000</f>
        <v>#REF!</v>
      </c>
      <c r="P62" s="62">
        <v>66.7</v>
      </c>
      <c r="Q62" s="62">
        <f>SUM(Q19:Q61)</f>
        <v>23348773.668719992</v>
      </c>
      <c r="R62" s="62"/>
      <c r="S62" s="62"/>
      <c r="T62" s="62"/>
      <c r="U62" s="62"/>
      <c r="V62" s="62"/>
      <c r="W62" s="63"/>
      <c r="X62" s="64"/>
      <c r="Y62" s="64"/>
      <c r="Z62" s="62"/>
      <c r="AA62" s="62"/>
      <c r="AB62" s="87">
        <v>1924530.66369</v>
      </c>
      <c r="AC62" s="62"/>
      <c r="AD62" s="59"/>
      <c r="AE62" s="60"/>
    </row>
    <row r="63" spans="1:31" ht="12.7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1"/>
      <c r="M63" s="1"/>
      <c r="N63" s="34" t="e">
        <f>#REF!/1000</f>
        <v>#REF!</v>
      </c>
      <c r="O63" s="34" t="e">
        <f>#REF!/1000</f>
        <v>#REF!</v>
      </c>
      <c r="P63" s="1"/>
      <c r="Q63" s="1"/>
      <c r="R63" s="1"/>
      <c r="S63" s="1"/>
      <c r="T63" s="1"/>
      <c r="U63" s="1"/>
      <c r="V63" s="1"/>
      <c r="W63" s="63"/>
      <c r="X63" s="1"/>
      <c r="Y63" s="1"/>
      <c r="Z63" s="1"/>
      <c r="AA63" s="1"/>
      <c r="AB63" s="65">
        <f>AB62+AB61</f>
        <v>3114229.2738099964</v>
      </c>
      <c r="AC63" s="1"/>
      <c r="AD63" s="6"/>
      <c r="AE63" s="6"/>
    </row>
    <row r="64" ht="21.75" customHeight="1">
      <c r="W64" s="63"/>
    </row>
    <row r="65" spans="12:23" ht="98.25" customHeight="1">
      <c r="L65" s="100" t="s">
        <v>58</v>
      </c>
      <c r="M65" s="101"/>
      <c r="N65" s="101"/>
      <c r="O65" s="101"/>
      <c r="P65" s="101"/>
      <c r="Q65" s="88"/>
      <c r="R65" s="88"/>
      <c r="S65" s="99" t="s">
        <v>59</v>
      </c>
      <c r="T65" s="99"/>
      <c r="U65" s="99"/>
      <c r="W65" s="63"/>
    </row>
    <row r="66" spans="23:28" ht="12.75">
      <c r="W66" s="89"/>
      <c r="AB66" s="66" t="s">
        <v>44</v>
      </c>
    </row>
  </sheetData>
  <sheetProtection/>
  <mergeCells count="7">
    <mergeCell ref="K3:AC3"/>
    <mergeCell ref="L4:AC4"/>
    <mergeCell ref="N15:R15"/>
    <mergeCell ref="S15:W15"/>
    <mergeCell ref="Z15:AC15"/>
    <mergeCell ref="S65:U65"/>
    <mergeCell ref="L65:P65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2020-02-19T14:01:54Z</cp:lastPrinted>
  <dcterms:created xsi:type="dcterms:W3CDTF">2007-02-26T07:16:01Z</dcterms:created>
  <dcterms:modified xsi:type="dcterms:W3CDTF">2021-06-16T13:58:47Z</dcterms:modified>
  <cp:category/>
  <cp:version/>
  <cp:contentType/>
  <cp:contentStatus/>
</cp:coreProperties>
</file>