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7.2020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<sst xmlns="http://schemas.openxmlformats.org/spreadsheetml/2006/main" count="74" uniqueCount="62">
  <si>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</si>
  <si>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</si>
  <si>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</si>
  <si>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</si>
  <si>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</si>
  <si>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</si>
  <si>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</si>
  <si>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</si>
  <si>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</si>
  <si>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</si>
  <si>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</si>
  <si>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</si>
  <si>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</si>
  <si>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</si>
  <si>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</si>
  <si>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</si>
  <si>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</si>
  <si>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</si>
  <si>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</si>
  <si>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</si>
  <si>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</si>
  <si>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</si>
  <si>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</si>
  <si>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</si>
  <si>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</si>
  <si>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</si>
  <si>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</si>
  <si>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Лихославльский р-он</t>
  </si>
  <si>
    <t>Максатихинский р-он</t>
  </si>
  <si>
    <t>Молоковский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</si>
  <si>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</si>
  <si>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</si>
  <si>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</si>
  <si>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</si>
  <si>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</si>
  <si>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</si>
  <si>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</si>
  <si>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</si>
  <si>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</si>
  <si>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</si>
  <si>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</si>
  <si>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</si>
  <si>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</si>
  <si>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</si>
  <si>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</si>
  <si>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</si>
  <si>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</si>
  <si>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</si>
  <si>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</si>
  <si>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</si>
  <si>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</si>
  <si>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</si>
  <si>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</si>
  <si>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</si>
  <si>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</si>
  <si>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</si>
  <si>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</si>
  <si>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</si>
  <si>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</si>
  <si>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КОНСОЛИДИРОВАННЫХ БЮДЖЕТОВ МУНИЦИПАЛЬНЫХ ОБРАЗОВАНИЙ НА 1 июля 2020 года по отчетным данным</t>
  </si>
  <si>
    <t>Начальник отдела сводного бюджетного планирования</t>
  </si>
  <si>
    <t>Г.А. Сажина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</si>
</sst>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4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4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4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4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4" fontId="11" fillId="0" borderId="36" xfId="52" applyNumberFormat="1" applyFont="1" applyFill="1" applyBorder="1" applyAlignment="1" applyProtection="1">
      <alignment vertical="center" wrapText="1"/>
      <protection locked="0"/>
    </xf>
    <xf numFmtId="174" fontId="11" fillId="0" borderId="37" xfId="52" applyNumberFormat="1" applyFont="1" applyFill="1" applyBorder="1" applyAlignment="1" applyProtection="1">
      <alignment vertical="center" wrapText="1"/>
      <protection locked="0"/>
    </xf>
    <xf numFmtId="174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4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3732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zoomScale="80" zoomScaleNormal="80" zoomScalePageLayoutView="0" workbookViewId="0" topLeftCell="L2">
      <pane xSplit="2" ySplit="16" topLeftCell="N42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N61" sqref="N61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48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3" t="s">
        <v>59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46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4" t="s">
        <v>7</v>
      </c>
      <c r="O15" s="95"/>
      <c r="P15" s="95"/>
      <c r="Q15" s="95"/>
      <c r="R15" s="96"/>
      <c r="S15" s="94" t="s">
        <v>8</v>
      </c>
      <c r="T15" s="95"/>
      <c r="U15" s="95"/>
      <c r="V15" s="95"/>
      <c r="W15" s="96"/>
      <c r="X15" s="10"/>
      <c r="Y15" s="11"/>
      <c r="Z15" s="97" t="s">
        <v>9</v>
      </c>
      <c r="AA15" s="98"/>
      <c r="AB15" s="98"/>
      <c r="AC15" s="99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47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47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82">
        <v>16</v>
      </c>
      <c r="L19" s="33" t="s">
        <v>10</v>
      </c>
      <c r="M19" s="79">
        <v>316045296</v>
      </c>
      <c r="N19" s="34">
        <v>854555.14936</v>
      </c>
      <c r="O19" s="34">
        <v>399550.74413</v>
      </c>
      <c r="P19" s="35">
        <f aca="true" t="shared" si="0" ref="P19:P61">O19/N19*100</f>
        <v>46.755407702970906</v>
      </c>
      <c r="Q19" s="34">
        <v>391128.70294</v>
      </c>
      <c r="R19" s="36">
        <f aca="true" t="shared" si="1" ref="R19:R60">O19/Q19*100</f>
        <v>102.15326595227965</v>
      </c>
      <c r="S19" s="90">
        <v>860628.3093600001</v>
      </c>
      <c r="T19" s="34">
        <v>379089.39406</v>
      </c>
      <c r="U19" s="35">
        <f aca="true" t="shared" si="2" ref="U19:U61">T19/S19*100</f>
        <v>44.047980985183614</v>
      </c>
      <c r="V19" s="34">
        <v>405329.69620999997</v>
      </c>
      <c r="W19" s="36">
        <f aca="true" t="shared" si="3" ref="W19:W60">T19/V19*100</f>
        <v>93.5261831552542</v>
      </c>
      <c r="X19" s="37"/>
      <c r="Y19" s="34"/>
      <c r="Z19" s="38">
        <f aca="true" t="shared" si="4" ref="Z19:AA61">N19-S19</f>
        <v>-6073.160000000033</v>
      </c>
      <c r="AA19" s="38">
        <f t="shared" si="4"/>
        <v>20461.350069999986</v>
      </c>
      <c r="AB19" s="38">
        <f aca="true" t="shared" si="5" ref="AB19:AB61">O19-T19</f>
        <v>20461.350069999986</v>
      </c>
      <c r="AC19" s="39">
        <f aca="true" t="shared" si="6" ref="AC19:AC59">Q19-V19</f>
        <v>-14200.993269999977</v>
      </c>
      <c r="AD19" s="40">
        <v>0.04077711047735438</v>
      </c>
      <c r="AE19" s="41">
        <v>0.07334219344112561</v>
      </c>
      <c r="AF19" s="41">
        <v>-0.8576123716692488</v>
      </c>
      <c r="AG19" s="42">
        <v>-1.1235520781936514</v>
      </c>
      <c r="AH19" s="6"/>
      <c r="AI19" s="80">
        <v>-32154590.13</v>
      </c>
      <c r="AJ19" s="81">
        <v>8611904.55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82">
        <v>31</v>
      </c>
      <c r="L20" s="33" t="s">
        <v>11</v>
      </c>
      <c r="M20" s="79">
        <v>329283383</v>
      </c>
      <c r="N20" s="34">
        <v>1263283.19</v>
      </c>
      <c r="O20" s="34">
        <v>531906.70208</v>
      </c>
      <c r="P20" s="35">
        <f t="shared" si="0"/>
        <v>42.10510408833984</v>
      </c>
      <c r="Q20" s="34">
        <v>489924.40667</v>
      </c>
      <c r="R20" s="36">
        <f t="shared" si="1"/>
        <v>108.56913736863045</v>
      </c>
      <c r="S20" s="90">
        <v>1328988.27949</v>
      </c>
      <c r="T20" s="34">
        <v>474599.07064</v>
      </c>
      <c r="U20" s="35">
        <f t="shared" si="2"/>
        <v>35.711305958403756</v>
      </c>
      <c r="V20" s="34">
        <v>447769.12802999996</v>
      </c>
      <c r="W20" s="36">
        <f t="shared" si="3"/>
        <v>105.99191434390325</v>
      </c>
      <c r="X20" s="37"/>
      <c r="Y20" s="34"/>
      <c r="Z20" s="38">
        <f t="shared" si="4"/>
        <v>-65705.08949000016</v>
      </c>
      <c r="AA20" s="38">
        <f t="shared" si="4"/>
        <v>57307.63143999997</v>
      </c>
      <c r="AB20" s="38">
        <f t="shared" si="5"/>
        <v>57307.63143999997</v>
      </c>
      <c r="AC20" s="39">
        <f t="shared" si="6"/>
        <v>42155.27864000003</v>
      </c>
      <c r="AD20" s="40">
        <v>0.046659512208128084</v>
      </c>
      <c r="AE20" s="41">
        <v>0.08078802952225422</v>
      </c>
      <c r="AF20" s="41">
        <v>-1.3064628840107064</v>
      </c>
      <c r="AG20" s="42">
        <v>-1.1863370547581074</v>
      </c>
      <c r="AH20" s="6"/>
      <c r="AI20" s="80">
        <v>-23525100</v>
      </c>
      <c r="AJ20" s="81">
        <v>33760799.79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82">
        <v>2</v>
      </c>
      <c r="L21" s="33" t="s">
        <v>12</v>
      </c>
      <c r="M21" s="79">
        <v>2764152159</v>
      </c>
      <c r="N21" s="34">
        <v>11246799.7</v>
      </c>
      <c r="O21" s="34">
        <v>3649194.1440500002</v>
      </c>
      <c r="P21" s="35">
        <f t="shared" si="0"/>
        <v>32.446511375587136</v>
      </c>
      <c r="Q21" s="34">
        <v>3818549.6980100004</v>
      </c>
      <c r="R21" s="36">
        <f t="shared" si="1"/>
        <v>95.56492471347805</v>
      </c>
      <c r="S21" s="90">
        <v>11659898</v>
      </c>
      <c r="T21" s="34">
        <v>3709660.02162</v>
      </c>
      <c r="U21" s="35">
        <f t="shared" si="2"/>
        <v>31.815544369427585</v>
      </c>
      <c r="V21" s="34">
        <v>3675676.40236</v>
      </c>
      <c r="W21" s="36">
        <f t="shared" si="3"/>
        <v>100.92455416472951</v>
      </c>
      <c r="X21" s="37"/>
      <c r="Y21" s="34"/>
      <c r="Z21" s="38">
        <f>N21-S21</f>
        <v>-413098.30000000075</v>
      </c>
      <c r="AA21" s="38">
        <f t="shared" si="4"/>
        <v>-60465.877569999546</v>
      </c>
      <c r="AB21" s="38">
        <f t="shared" si="5"/>
        <v>-60465.877569999546</v>
      </c>
      <c r="AC21" s="39">
        <f t="shared" si="6"/>
        <v>142873.29565000022</v>
      </c>
      <c r="AD21" s="40">
        <v>0.05264114157869501</v>
      </c>
      <c r="AE21" s="41">
        <v>0.08801779244764033</v>
      </c>
      <c r="AF21" s="41">
        <v>-0.7809643293817446</v>
      </c>
      <c r="AG21" s="42">
        <v>-0.9574920297555791</v>
      </c>
      <c r="AH21" s="6"/>
      <c r="AI21" s="80">
        <v>-156394000</v>
      </c>
      <c r="AJ21" s="81">
        <v>261175207.41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82">
        <v>3</v>
      </c>
      <c r="L22" s="33" t="s">
        <v>13</v>
      </c>
      <c r="M22" s="79">
        <v>303198522</v>
      </c>
      <c r="N22" s="34">
        <v>918044.144</v>
      </c>
      <c r="O22" s="34">
        <v>429154.65942000004</v>
      </c>
      <c r="P22" s="35">
        <f t="shared" si="0"/>
        <v>46.74662566335155</v>
      </c>
      <c r="Q22" s="34">
        <v>353970.44752999995</v>
      </c>
      <c r="R22" s="36">
        <f t="shared" si="1"/>
        <v>121.24025110419086</v>
      </c>
      <c r="S22" s="90">
        <v>940067.2758200001</v>
      </c>
      <c r="T22" s="34">
        <v>415084.67557</v>
      </c>
      <c r="U22" s="35">
        <f t="shared" si="2"/>
        <v>44.15478405074049</v>
      </c>
      <c r="V22" s="34">
        <v>379720.41243</v>
      </c>
      <c r="W22" s="36">
        <f t="shared" si="3"/>
        <v>109.3132373141829</v>
      </c>
      <c r="X22" s="37"/>
      <c r="Y22" s="34"/>
      <c r="Z22" s="38">
        <f t="shared" si="4"/>
        <v>-22023.131820000126</v>
      </c>
      <c r="AA22" s="38">
        <f t="shared" si="4"/>
        <v>14069.983850000019</v>
      </c>
      <c r="AB22" s="38">
        <f t="shared" si="5"/>
        <v>14069.983850000019</v>
      </c>
      <c r="AC22" s="39">
        <f t="shared" si="6"/>
        <v>-25749.96490000008</v>
      </c>
      <c r="AD22" s="40">
        <v>0.05305699273247036</v>
      </c>
      <c r="AE22" s="41">
        <v>0.09998672155092285</v>
      </c>
      <c r="AF22" s="41">
        <v>-4.928972390007813</v>
      </c>
      <c r="AG22" s="42">
        <v>-1.2989623865110247</v>
      </c>
      <c r="AH22" s="6"/>
      <c r="AI22" s="80">
        <v>-16626000.81</v>
      </c>
      <c r="AJ22" s="81">
        <v>32816853.4</v>
      </c>
    </row>
    <row r="23" spans="1:36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82">
        <v>32</v>
      </c>
      <c r="L23" s="33" t="s">
        <v>50</v>
      </c>
      <c r="M23" s="79">
        <v>138701520</v>
      </c>
      <c r="N23" s="34">
        <v>340078.45999</v>
      </c>
      <c r="O23" s="34">
        <v>154519.75387000002</v>
      </c>
      <c r="P23" s="35">
        <f t="shared" si="0"/>
        <v>45.43650129283215</v>
      </c>
      <c r="Q23" s="34">
        <v>133942.06254</v>
      </c>
      <c r="R23" s="36">
        <f t="shared" si="1"/>
        <v>115.36312860932296</v>
      </c>
      <c r="S23" s="90">
        <v>346110.24251999997</v>
      </c>
      <c r="T23" s="34">
        <v>138321.85830000002</v>
      </c>
      <c r="U23" s="35">
        <f t="shared" si="2"/>
        <v>39.96468214661607</v>
      </c>
      <c r="V23" s="34">
        <v>133470.83740000002</v>
      </c>
      <c r="W23" s="36">
        <f t="shared" si="3"/>
        <v>103.63451746800834</v>
      </c>
      <c r="X23" s="37"/>
      <c r="Y23" s="34"/>
      <c r="Z23" s="38">
        <f t="shared" si="4"/>
        <v>-6031.782529999968</v>
      </c>
      <c r="AA23" s="38">
        <f t="shared" si="4"/>
        <v>16197.895569999993</v>
      </c>
      <c r="AB23" s="38">
        <f t="shared" si="5"/>
        <v>16197.895569999993</v>
      </c>
      <c r="AC23" s="39">
        <f t="shared" si="6"/>
        <v>471.225139999995</v>
      </c>
      <c r="AD23" s="40">
        <v>0.049568551283218514</v>
      </c>
      <c r="AE23" s="41">
        <v>0.09525568375112994</v>
      </c>
      <c r="AF23" s="41">
        <v>-5.384875528323849</v>
      </c>
      <c r="AG23" s="42">
        <v>-1.7695113056163385</v>
      </c>
      <c r="AH23" s="6"/>
      <c r="AI23" s="80">
        <v>-5631000</v>
      </c>
      <c r="AJ23" s="81">
        <v>12269215.19</v>
      </c>
    </row>
    <row r="24" spans="1:36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82">
        <v>18</v>
      </c>
      <c r="L24" s="33" t="s">
        <v>51</v>
      </c>
      <c r="M24" s="79">
        <v>120215183</v>
      </c>
      <c r="N24" s="34">
        <v>291869.213</v>
      </c>
      <c r="O24" s="34">
        <v>120191.14996</v>
      </c>
      <c r="P24" s="35">
        <f aca="true" t="shared" si="7" ref="P24:P31">O24/N24*100</f>
        <v>41.179797185392076</v>
      </c>
      <c r="Q24" s="34">
        <v>127807.42569</v>
      </c>
      <c r="R24" s="36">
        <f aca="true" t="shared" si="8" ref="R24:R31">O24/Q24*100</f>
        <v>94.04081907691852</v>
      </c>
      <c r="S24" s="90">
        <v>331546.36654</v>
      </c>
      <c r="T24" s="34">
        <v>129228.33865</v>
      </c>
      <c r="U24" s="35">
        <f aca="true" t="shared" si="9" ref="U24:U31">T24/S24*100</f>
        <v>38.97745585289321</v>
      </c>
      <c r="V24" s="34">
        <v>130976.3455</v>
      </c>
      <c r="W24" s="36">
        <f>T24/V24*100</f>
        <v>98.66540263944073</v>
      </c>
      <c r="X24" s="37"/>
      <c r="Y24" s="34"/>
      <c r="Z24" s="38">
        <f aca="true" t="shared" si="10" ref="Z24:AA31">N24-S24</f>
        <v>-39677.15354000003</v>
      </c>
      <c r="AA24" s="38">
        <f t="shared" si="10"/>
        <v>-9037.18869000001</v>
      </c>
      <c r="AB24" s="38">
        <f aca="true" t="shared" si="11" ref="AB24:AB31">O24-T24</f>
        <v>-9037.18869000001</v>
      </c>
      <c r="AC24" s="39">
        <f aca="true" t="shared" si="12" ref="AC24:AC31">Q24-V24</f>
        <v>-3168.919809999992</v>
      </c>
      <c r="AD24" s="40">
        <v>0.04860619573455789</v>
      </c>
      <c r="AE24" s="41">
        <v>0.08714529444458431</v>
      </c>
      <c r="AF24" s="41">
        <v>-17.246020336017715</v>
      </c>
      <c r="AG24" s="42">
        <v>-0.9037758830694276</v>
      </c>
      <c r="AH24" s="6"/>
      <c r="AI24" s="80">
        <v>-3807293.57</v>
      </c>
      <c r="AJ24" s="81">
        <v>8960428.83</v>
      </c>
    </row>
    <row r="25" spans="1:36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8">
        <v>1</v>
      </c>
      <c r="L25" s="33" t="s">
        <v>52</v>
      </c>
      <c r="M25" s="79">
        <v>336182530</v>
      </c>
      <c r="N25" s="34">
        <v>1489542.38304</v>
      </c>
      <c r="O25" s="34">
        <v>661954.9278300001</v>
      </c>
      <c r="P25" s="35">
        <f t="shared" si="7"/>
        <v>44.44015392694093</v>
      </c>
      <c r="Q25" s="34">
        <v>633886.5540199999</v>
      </c>
      <c r="R25" s="91"/>
      <c r="S25" s="90">
        <v>1563494.04304</v>
      </c>
      <c r="T25" s="34">
        <v>643338.26676</v>
      </c>
      <c r="U25" s="35"/>
      <c r="V25" s="34">
        <v>637820.38699</v>
      </c>
      <c r="W25" s="36"/>
      <c r="X25" s="37"/>
      <c r="Y25" s="34"/>
      <c r="Z25" s="38"/>
      <c r="AA25" s="38"/>
      <c r="AB25" s="38"/>
      <c r="AC25" s="39"/>
      <c r="AD25" s="40"/>
      <c r="AE25" s="41"/>
      <c r="AF25" s="41"/>
      <c r="AG25" s="42"/>
      <c r="AH25" s="6"/>
      <c r="AI25" s="80">
        <v>-20084000</v>
      </c>
      <c r="AJ25" s="81">
        <v>13085172.12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82">
        <v>20</v>
      </c>
      <c r="L26" s="33" t="s">
        <v>53</v>
      </c>
      <c r="M26" s="79">
        <v>204234533</v>
      </c>
      <c r="N26" s="34">
        <v>572420.97234</v>
      </c>
      <c r="O26" s="34">
        <v>262470.99312</v>
      </c>
      <c r="P26" s="35">
        <f t="shared" si="7"/>
        <v>45.85279118042176</v>
      </c>
      <c r="Q26" s="34">
        <v>237983.79677000002</v>
      </c>
      <c r="R26" s="36">
        <f t="shared" si="8"/>
        <v>110.28943847537053</v>
      </c>
      <c r="S26" s="90">
        <v>601398.81728</v>
      </c>
      <c r="T26" s="34">
        <v>241523.50751</v>
      </c>
      <c r="U26" s="35">
        <f t="shared" si="9"/>
        <v>40.16028973957081</v>
      </c>
      <c r="V26" s="34">
        <v>231738.539</v>
      </c>
      <c r="W26" s="36">
        <f>T26/V26*100</f>
        <v>104.2224174503836</v>
      </c>
      <c r="X26" s="37"/>
      <c r="Y26" s="34"/>
      <c r="Z26" s="38">
        <f t="shared" si="10"/>
        <v>-28977.84493999998</v>
      </c>
      <c r="AA26" s="38">
        <f t="shared" si="10"/>
        <v>20947.485610000003</v>
      </c>
      <c r="AB26" s="38">
        <f t="shared" si="11"/>
        <v>20947.485610000003</v>
      </c>
      <c r="AC26" s="39">
        <f t="shared" si="12"/>
        <v>6245.257770000026</v>
      </c>
      <c r="AD26" s="40">
        <v>0.13957391820972345</v>
      </c>
      <c r="AE26" s="41">
        <v>0.2368926520534707</v>
      </c>
      <c r="AF26" s="41">
        <v>-3.4826414625722295</v>
      </c>
      <c r="AG26" s="42">
        <v>-1.1295938104448742</v>
      </c>
      <c r="AH26" s="6"/>
      <c r="AI26" s="80">
        <v>-11215236</v>
      </c>
      <c r="AJ26" s="81">
        <v>9986027.35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82">
        <v>24</v>
      </c>
      <c r="L27" s="33" t="s">
        <v>54</v>
      </c>
      <c r="M27" s="79">
        <v>48866998</v>
      </c>
      <c r="N27" s="34">
        <v>177388.05866</v>
      </c>
      <c r="O27" s="34">
        <v>84805.45772</v>
      </c>
      <c r="P27" s="35">
        <f t="shared" si="7"/>
        <v>47.80787295414669</v>
      </c>
      <c r="Q27" s="34">
        <v>76095.50620999999</v>
      </c>
      <c r="R27" s="36">
        <f t="shared" si="8"/>
        <v>111.4460786763981</v>
      </c>
      <c r="S27" s="90">
        <v>184885.11812</v>
      </c>
      <c r="T27" s="34">
        <v>79438.46323000001</v>
      </c>
      <c r="U27" s="35">
        <f t="shared" si="9"/>
        <v>42.96639125840315</v>
      </c>
      <c r="V27" s="34">
        <v>73249.37897</v>
      </c>
      <c r="W27" s="36">
        <f>T27/V27*100</f>
        <v>108.44933342374794</v>
      </c>
      <c r="X27" s="37"/>
      <c r="Y27" s="34"/>
      <c r="Z27" s="38">
        <f t="shared" si="10"/>
        <v>-7497.0594599999895</v>
      </c>
      <c r="AA27" s="38">
        <f t="shared" si="10"/>
        <v>5366.994489999997</v>
      </c>
      <c r="AB27" s="38">
        <f t="shared" si="11"/>
        <v>5366.994489999997</v>
      </c>
      <c r="AC27" s="39">
        <f t="shared" si="12"/>
        <v>2846.127239999987</v>
      </c>
      <c r="AD27" s="40">
        <v>0.04411640647726169</v>
      </c>
      <c r="AE27" s="41">
        <v>0.07559558029409347</v>
      </c>
      <c r="AF27" s="41">
        <v>-10.02289817969905</v>
      </c>
      <c r="AG27" s="42">
        <v>-2.823170731707317</v>
      </c>
      <c r="AH27" s="6"/>
      <c r="AI27" s="80">
        <v>-4218026.19</v>
      </c>
      <c r="AJ27" s="81">
        <v>1247952.13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82">
        <v>37</v>
      </c>
      <c r="L28" s="33" t="s">
        <v>55</v>
      </c>
      <c r="M28" s="79">
        <v>290672120</v>
      </c>
      <c r="N28" s="34">
        <v>621506.52208</v>
      </c>
      <c r="O28" s="34">
        <v>301613.55244999996</v>
      </c>
      <c r="P28" s="35">
        <f t="shared" si="7"/>
        <v>48.529426761377806</v>
      </c>
      <c r="Q28" s="34">
        <v>296176.95996</v>
      </c>
      <c r="R28" s="36">
        <f t="shared" si="8"/>
        <v>101.83558926755619</v>
      </c>
      <c r="S28" s="90">
        <v>739437.76437</v>
      </c>
      <c r="T28" s="34">
        <v>277634.02908999997</v>
      </c>
      <c r="U28" s="35">
        <f t="shared" si="9"/>
        <v>37.54663914501903</v>
      </c>
      <c r="V28" s="34">
        <v>282344.2892</v>
      </c>
      <c r="W28" s="36"/>
      <c r="X28" s="37"/>
      <c r="Y28" s="34"/>
      <c r="Z28" s="38">
        <f t="shared" si="10"/>
        <v>-117931.24228999997</v>
      </c>
      <c r="AA28" s="38">
        <f t="shared" si="10"/>
        <v>23979.523359999992</v>
      </c>
      <c r="AB28" s="38">
        <f t="shared" si="11"/>
        <v>23979.523359999992</v>
      </c>
      <c r="AC28" s="39">
        <f t="shared" si="12"/>
        <v>13832.670760000008</v>
      </c>
      <c r="AD28" s="40">
        <v>0.04296173872865241</v>
      </c>
      <c r="AE28" s="41">
        <v>0.07131163257179098</v>
      </c>
      <c r="AF28" s="41">
        <v>-6.090692068682046</v>
      </c>
      <c r="AG28" s="42">
        <v>0.9505154639175257</v>
      </c>
      <c r="AH28" s="6"/>
      <c r="AI28" s="80">
        <v>-14439646</v>
      </c>
      <c r="AJ28" s="81">
        <v>30555080.4</v>
      </c>
    </row>
    <row r="29" spans="1:36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83">
        <v>38</v>
      </c>
      <c r="L29" s="33" t="s">
        <v>56</v>
      </c>
      <c r="M29" s="79">
        <v>136996878</v>
      </c>
      <c r="N29" s="34">
        <v>383365.85181</v>
      </c>
      <c r="O29" s="34">
        <v>194929.33761000002</v>
      </c>
      <c r="P29" s="35">
        <f t="shared" si="7"/>
        <v>50.8468181737295</v>
      </c>
      <c r="Q29" s="34">
        <v>184733.305</v>
      </c>
      <c r="R29" s="36">
        <f t="shared" si="8"/>
        <v>105.51932560834119</v>
      </c>
      <c r="S29" s="90">
        <v>416733.88144</v>
      </c>
      <c r="T29" s="34">
        <v>189951.75466</v>
      </c>
      <c r="U29" s="35">
        <f t="shared" si="9"/>
        <v>45.58106818760035</v>
      </c>
      <c r="V29" s="34">
        <v>180652.33444</v>
      </c>
      <c r="W29" s="36">
        <f>T29/V29*100</f>
        <v>105.14768892902882</v>
      </c>
      <c r="X29" s="37"/>
      <c r="Y29" s="34"/>
      <c r="Z29" s="38">
        <f t="shared" si="10"/>
        <v>-33368.029630000005</v>
      </c>
      <c r="AA29" s="38">
        <f t="shared" si="10"/>
        <v>4977.582950000011</v>
      </c>
      <c r="AB29" s="38">
        <f t="shared" si="11"/>
        <v>4977.582950000011</v>
      </c>
      <c r="AC29" s="39">
        <f t="shared" si="12"/>
        <v>4080.970559999987</v>
      </c>
      <c r="AD29" s="43">
        <v>0.05674108794868632</v>
      </c>
      <c r="AE29" s="44">
        <v>0.10209177162514564</v>
      </c>
      <c r="AF29" s="44">
        <v>-4.45850167955961</v>
      </c>
      <c r="AG29" s="45">
        <v>-2.6930860033726813</v>
      </c>
      <c r="AH29" s="1"/>
      <c r="AI29" s="80">
        <v>-3662640</v>
      </c>
      <c r="AJ29" s="81">
        <v>10714862.44</v>
      </c>
    </row>
    <row r="30" spans="1:36" ht="20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8">
        <v>39</v>
      </c>
      <c r="L30" s="33" t="s">
        <v>57</v>
      </c>
      <c r="M30" s="79">
        <v>265453724</v>
      </c>
      <c r="N30" s="34">
        <v>604827.19306</v>
      </c>
      <c r="O30" s="34">
        <v>259372.70368</v>
      </c>
      <c r="P30" s="35">
        <f t="shared" si="7"/>
        <v>42.88377021670548</v>
      </c>
      <c r="Q30" s="34">
        <v>260230.03354</v>
      </c>
      <c r="R30" s="36">
        <f t="shared" si="8"/>
        <v>99.67054922587626</v>
      </c>
      <c r="S30" s="90">
        <v>605896.95964</v>
      </c>
      <c r="T30" s="34">
        <v>247045.68957</v>
      </c>
      <c r="U30" s="35">
        <f t="shared" si="9"/>
        <v>40.77354831369095</v>
      </c>
      <c r="V30" s="34">
        <v>273787.52256</v>
      </c>
      <c r="W30" s="36">
        <f>T30/V30*100</f>
        <v>90.23263268539216</v>
      </c>
      <c r="X30" s="37"/>
      <c r="Y30" s="34"/>
      <c r="Z30" s="38">
        <f t="shared" si="10"/>
        <v>-1069.766580000054</v>
      </c>
      <c r="AA30" s="38">
        <f t="shared" si="10"/>
        <v>12327.014110000018</v>
      </c>
      <c r="AB30" s="38">
        <f t="shared" si="11"/>
        <v>12327.014110000018</v>
      </c>
      <c r="AC30" s="39">
        <f t="shared" si="12"/>
        <v>-13557.489020000008</v>
      </c>
      <c r="AD30" s="46">
        <v>0.06441101642507298</v>
      </c>
      <c r="AE30" s="47">
        <v>0.1141489396679269</v>
      </c>
      <c r="AF30" s="47">
        <v>-2.304660498628552</v>
      </c>
      <c r="AG30" s="48">
        <v>-1.262498417921782</v>
      </c>
      <c r="AH30" s="1"/>
      <c r="AI30" s="80">
        <v>-37822986.5</v>
      </c>
      <c r="AJ30" s="81">
        <v>-16741175.52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82">
        <v>12</v>
      </c>
      <c r="L31" s="33" t="s">
        <v>58</v>
      </c>
      <c r="M31" s="79">
        <v>252032069</v>
      </c>
      <c r="N31" s="34">
        <v>956998.17721</v>
      </c>
      <c r="O31" s="34">
        <v>455876.37202999997</v>
      </c>
      <c r="P31" s="35">
        <f t="shared" si="7"/>
        <v>47.636075270179354</v>
      </c>
      <c r="Q31" s="34">
        <v>398664.89461</v>
      </c>
      <c r="R31" s="36">
        <f t="shared" si="8"/>
        <v>114.35076882702901</v>
      </c>
      <c r="S31" s="90">
        <v>1098453.3684</v>
      </c>
      <c r="T31" s="34">
        <v>434571.18214</v>
      </c>
      <c r="U31" s="35">
        <f t="shared" si="9"/>
        <v>39.56209654789384</v>
      </c>
      <c r="V31" s="34">
        <v>409067.68977</v>
      </c>
      <c r="W31" s="36">
        <f>T31/V31*100</f>
        <v>106.23454088596912</v>
      </c>
      <c r="X31" s="37"/>
      <c r="Y31" s="34"/>
      <c r="Z31" s="38">
        <f t="shared" si="10"/>
        <v>-141455.19119000004</v>
      </c>
      <c r="AA31" s="38">
        <f t="shared" si="10"/>
        <v>21305.18988999998</v>
      </c>
      <c r="AB31" s="38">
        <f t="shared" si="11"/>
        <v>21305.18988999998</v>
      </c>
      <c r="AC31" s="39">
        <f t="shared" si="12"/>
        <v>-10402.79515999998</v>
      </c>
      <c r="AD31" s="40">
        <v>0.2080841445306057</v>
      </c>
      <c r="AE31" s="41">
        <v>0.3321406938833558</v>
      </c>
      <c r="AF31" s="41">
        <v>-1.543527099008924</v>
      </c>
      <c r="AG31" s="42">
        <v>1.2592592592592593</v>
      </c>
      <c r="AH31" s="6"/>
      <c r="AI31" s="80">
        <v>-14485097.19</v>
      </c>
      <c r="AJ31" s="81">
        <v>83948735.41</v>
      </c>
    </row>
    <row r="32" spans="1:36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82">
        <v>17</v>
      </c>
      <c r="L32" s="33" t="s">
        <v>14</v>
      </c>
      <c r="M32" s="79">
        <v>225153992</v>
      </c>
      <c r="N32" s="34">
        <v>728049.0109199999</v>
      </c>
      <c r="O32" s="34">
        <v>338431.04601</v>
      </c>
      <c r="P32" s="35">
        <f t="shared" si="0"/>
        <v>46.48465157343477</v>
      </c>
      <c r="Q32" s="34">
        <v>295423.2881</v>
      </c>
      <c r="R32" s="36">
        <f t="shared" si="1"/>
        <v>114.55801206011964</v>
      </c>
      <c r="S32" s="90">
        <v>776419.1245700001</v>
      </c>
      <c r="T32" s="34">
        <v>336628.72429000004</v>
      </c>
      <c r="U32" s="35">
        <f t="shared" si="2"/>
        <v>43.356572969069155</v>
      </c>
      <c r="V32" s="34">
        <v>298060.37533</v>
      </c>
      <c r="W32" s="36">
        <f t="shared" si="3"/>
        <v>112.93977735795937</v>
      </c>
      <c r="X32" s="37"/>
      <c r="Y32" s="34"/>
      <c r="Z32" s="38">
        <f t="shared" si="4"/>
        <v>-48370.11365000019</v>
      </c>
      <c r="AA32" s="38">
        <f t="shared" si="4"/>
        <v>1802.321719999949</v>
      </c>
      <c r="AB32" s="38">
        <f t="shared" si="5"/>
        <v>1802.321719999949</v>
      </c>
      <c r="AC32" s="39">
        <f t="shared" si="6"/>
        <v>-2637.0872300000046</v>
      </c>
      <c r="AD32" s="40">
        <v>0.05114436290694342</v>
      </c>
      <c r="AE32" s="41">
        <v>0.08815634059916246</v>
      </c>
      <c r="AF32" s="41">
        <v>-1.8593154022717286</v>
      </c>
      <c r="AG32" s="42">
        <v>-1.5755363360664945</v>
      </c>
      <c r="AH32" s="6"/>
      <c r="AI32" s="80">
        <v>-14625804.67</v>
      </c>
      <c r="AJ32" s="81">
        <v>14576733.73</v>
      </c>
    </row>
    <row r="33" spans="1:36" ht="20.2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8</v>
      </c>
      <c r="K33" s="82">
        <v>33</v>
      </c>
      <c r="L33" s="33" t="s">
        <v>15</v>
      </c>
      <c r="M33" s="79">
        <v>63290100</v>
      </c>
      <c r="N33" s="34">
        <v>172384.23997999998</v>
      </c>
      <c r="O33" s="34">
        <v>102638.43225</v>
      </c>
      <c r="P33" s="35">
        <f t="shared" si="0"/>
        <v>59.54049642931866</v>
      </c>
      <c r="Q33" s="34">
        <v>73794.55034</v>
      </c>
      <c r="R33" s="36">
        <f t="shared" si="1"/>
        <v>139.08673713316918</v>
      </c>
      <c r="S33" s="90">
        <v>191144.25342</v>
      </c>
      <c r="T33" s="34">
        <v>85371.89258</v>
      </c>
      <c r="U33" s="35">
        <f t="shared" si="2"/>
        <v>44.66359362235856</v>
      </c>
      <c r="V33" s="34">
        <v>73097.7722</v>
      </c>
      <c r="W33" s="36">
        <f t="shared" si="3"/>
        <v>116.79137408786858</v>
      </c>
      <c r="X33" s="37"/>
      <c r="Y33" s="34"/>
      <c r="Z33" s="38">
        <f>N33-S33</f>
        <v>-18760.01344000001</v>
      </c>
      <c r="AA33" s="38">
        <f t="shared" si="4"/>
        <v>17266.53967</v>
      </c>
      <c r="AB33" s="38">
        <f t="shared" si="5"/>
        <v>17266.53967</v>
      </c>
      <c r="AC33" s="39">
        <f t="shared" si="6"/>
        <v>696.7781399999949</v>
      </c>
      <c r="AD33" s="40">
        <v>0.05764443575200461</v>
      </c>
      <c r="AE33" s="41">
        <v>0.10015325279915756</v>
      </c>
      <c r="AF33" s="41">
        <v>-1.9610181651430434</v>
      </c>
      <c r="AG33" s="42">
        <v>-1.9289544235924934</v>
      </c>
      <c r="AH33" s="6"/>
      <c r="AI33" s="80">
        <v>-2541500</v>
      </c>
      <c r="AJ33" s="81">
        <v>1647900.68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9</v>
      </c>
      <c r="K34" s="82">
        <v>4</v>
      </c>
      <c r="L34" s="33" t="s">
        <v>16</v>
      </c>
      <c r="M34" s="79">
        <v>223646059</v>
      </c>
      <c r="N34" s="34">
        <v>851013.65305</v>
      </c>
      <c r="O34" s="34">
        <v>393807.76298</v>
      </c>
      <c r="P34" s="35">
        <f t="shared" si="0"/>
        <v>46.27514042443482</v>
      </c>
      <c r="Q34" s="34">
        <v>337514.27866</v>
      </c>
      <c r="R34" s="36">
        <f t="shared" si="1"/>
        <v>116.67884527537518</v>
      </c>
      <c r="S34" s="90">
        <v>898668.47449</v>
      </c>
      <c r="T34" s="34">
        <v>359050.39366</v>
      </c>
      <c r="U34" s="35">
        <f t="shared" si="2"/>
        <v>39.95359844616374</v>
      </c>
      <c r="V34" s="34">
        <v>336511.07921</v>
      </c>
      <c r="W34" s="36">
        <f t="shared" si="3"/>
        <v>106.69794126924847</v>
      </c>
      <c r="X34" s="37"/>
      <c r="Y34" s="34"/>
      <c r="Z34" s="38">
        <f t="shared" si="4"/>
        <v>-47654.82144000009</v>
      </c>
      <c r="AA34" s="38">
        <f t="shared" si="4"/>
        <v>34757.36932</v>
      </c>
      <c r="AB34" s="38">
        <f t="shared" si="5"/>
        <v>34757.36932</v>
      </c>
      <c r="AC34" s="39">
        <f t="shared" si="6"/>
        <v>1003.1994500000146</v>
      </c>
      <c r="AD34" s="40">
        <v>0.046105119672854106</v>
      </c>
      <c r="AE34" s="41">
        <v>0.08287541662913252</v>
      </c>
      <c r="AF34" s="41">
        <v>-1.3363690880706907</v>
      </c>
      <c r="AG34" s="42">
        <v>-0.7594501718213058</v>
      </c>
      <c r="AH34" s="6"/>
      <c r="AI34" s="80">
        <v>-12261715</v>
      </c>
      <c r="AJ34" s="81">
        <v>7133180.9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12</v>
      </c>
      <c r="K35" s="82">
        <v>34</v>
      </c>
      <c r="L35" s="33" t="s">
        <v>17</v>
      </c>
      <c r="M35" s="79">
        <v>62084688</v>
      </c>
      <c r="N35" s="34">
        <v>175051.38094</v>
      </c>
      <c r="O35" s="34">
        <v>85111.95612999999</v>
      </c>
      <c r="P35" s="35">
        <f t="shared" si="0"/>
        <v>48.621128078488375</v>
      </c>
      <c r="Q35" s="34">
        <v>77617.51412</v>
      </c>
      <c r="R35" s="36">
        <f t="shared" si="1"/>
        <v>109.6556068497804</v>
      </c>
      <c r="S35" s="90">
        <v>180512.33619</v>
      </c>
      <c r="T35" s="34">
        <v>78127.56661</v>
      </c>
      <c r="U35" s="35">
        <f t="shared" si="2"/>
        <v>43.28101240004233</v>
      </c>
      <c r="V35" s="34">
        <v>72649.13062000001</v>
      </c>
      <c r="W35" s="36">
        <f t="shared" si="3"/>
        <v>107.5409518919856</v>
      </c>
      <c r="X35" s="37"/>
      <c r="Y35" s="34"/>
      <c r="Z35" s="38">
        <f t="shared" si="4"/>
        <v>-5460.955249999999</v>
      </c>
      <c r="AA35" s="38">
        <f t="shared" si="4"/>
        <v>6984.389519999997</v>
      </c>
      <c r="AB35" s="38">
        <f t="shared" si="5"/>
        <v>6984.389519999997</v>
      </c>
      <c r="AC35" s="39">
        <f t="shared" si="6"/>
        <v>4968.383499999996</v>
      </c>
      <c r="AD35" s="40">
        <v>0.0516149486968701</v>
      </c>
      <c r="AE35" s="41">
        <v>0.09723487911898822</v>
      </c>
      <c r="AF35" s="41">
        <v>-1.321027663831709</v>
      </c>
      <c r="AG35" s="42">
        <v>-0.5875694795351187</v>
      </c>
      <c r="AH35" s="6"/>
      <c r="AI35" s="80">
        <v>-3663000</v>
      </c>
      <c r="AJ35" s="81">
        <v>-499380.89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13</v>
      </c>
      <c r="K36" s="82">
        <v>35</v>
      </c>
      <c r="L36" s="33" t="s">
        <v>18</v>
      </c>
      <c r="M36" s="79">
        <v>166083443</v>
      </c>
      <c r="N36" s="34">
        <v>403284.67126</v>
      </c>
      <c r="O36" s="34">
        <v>182480.18403</v>
      </c>
      <c r="P36" s="35">
        <f t="shared" si="0"/>
        <v>45.24848005253192</v>
      </c>
      <c r="Q36" s="34">
        <v>171554.26008</v>
      </c>
      <c r="R36" s="36">
        <f t="shared" si="1"/>
        <v>106.3687861466716</v>
      </c>
      <c r="S36" s="90">
        <v>421502.88964</v>
      </c>
      <c r="T36" s="34">
        <v>165707.52446000002</v>
      </c>
      <c r="U36" s="35">
        <f t="shared" si="2"/>
        <v>39.31349666464413</v>
      </c>
      <c r="V36" s="34">
        <v>153511.55634</v>
      </c>
      <c r="W36" s="36">
        <f t="shared" si="3"/>
        <v>107.94465798587056</v>
      </c>
      <c r="X36" s="37"/>
      <c r="Y36" s="34"/>
      <c r="Z36" s="38">
        <f t="shared" si="4"/>
        <v>-18218.218380000035</v>
      </c>
      <c r="AA36" s="38">
        <f t="shared" si="4"/>
        <v>16772.65956999999</v>
      </c>
      <c r="AB36" s="38">
        <f t="shared" si="5"/>
        <v>16772.65956999999</v>
      </c>
      <c r="AC36" s="39">
        <f t="shared" si="6"/>
        <v>18042.703739999997</v>
      </c>
      <c r="AD36" s="40">
        <v>0.042680913539967245</v>
      </c>
      <c r="AE36" s="41">
        <v>0.07692200428409432</v>
      </c>
      <c r="AF36" s="41">
        <v>-8.188981636060099</v>
      </c>
      <c r="AG36" s="42">
        <v>-1.260748959778086</v>
      </c>
      <c r="AH36" s="6"/>
      <c r="AI36" s="80">
        <v>-18334643.55</v>
      </c>
      <c r="AJ36" s="81">
        <v>7325243.28</v>
      </c>
    </row>
    <row r="37" spans="1:36" ht="20.25" customHeight="1">
      <c r="A37" s="1"/>
      <c r="B37" s="1"/>
      <c r="C37" s="1"/>
      <c r="D37" s="1"/>
      <c r="E37" s="1"/>
      <c r="F37" s="1"/>
      <c r="G37" s="1"/>
      <c r="H37" s="1"/>
      <c r="I37" s="1"/>
      <c r="J37" s="1">
        <v>14</v>
      </c>
      <c r="K37" s="83">
        <v>36</v>
      </c>
      <c r="L37" s="33" t="s">
        <v>19</v>
      </c>
      <c r="M37" s="79">
        <v>133406602</v>
      </c>
      <c r="N37" s="34">
        <v>501647.05837</v>
      </c>
      <c r="O37" s="34">
        <v>212516.91793</v>
      </c>
      <c r="P37" s="35">
        <f t="shared" si="0"/>
        <v>42.36383217725436</v>
      </c>
      <c r="Q37" s="34">
        <v>189695.83664</v>
      </c>
      <c r="R37" s="36">
        <f t="shared" si="1"/>
        <v>112.03035432628354</v>
      </c>
      <c r="S37" s="90">
        <v>513745.13083</v>
      </c>
      <c r="T37" s="34">
        <v>209178.30591</v>
      </c>
      <c r="U37" s="35">
        <f t="shared" si="2"/>
        <v>40.716357850838264</v>
      </c>
      <c r="V37" s="34">
        <v>188174.37356</v>
      </c>
      <c r="W37" s="36">
        <f t="shared" si="3"/>
        <v>111.16195152008986</v>
      </c>
      <c r="X37" s="37"/>
      <c r="Y37" s="34"/>
      <c r="Z37" s="38">
        <f t="shared" si="4"/>
        <v>-12098.072459999996</v>
      </c>
      <c r="AA37" s="38">
        <f t="shared" si="4"/>
        <v>3338.6120200000005</v>
      </c>
      <c r="AB37" s="38">
        <f t="shared" si="5"/>
        <v>3338.6120200000005</v>
      </c>
      <c r="AC37" s="39">
        <f t="shared" si="6"/>
        <v>1521.4630799999868</v>
      </c>
      <c r="AD37" s="43">
        <v>1.739129640371229</v>
      </c>
      <c r="AE37" s="44">
        <v>3.1476519421787943</v>
      </c>
      <c r="AF37" s="44">
        <v>3.446801548432618</v>
      </c>
      <c r="AG37" s="45"/>
      <c r="AH37" s="1"/>
      <c r="AI37" s="80">
        <v>-34393624.21</v>
      </c>
      <c r="AJ37" s="81">
        <v>8547600.33</v>
      </c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>
        <v>15</v>
      </c>
      <c r="K38" s="78">
        <v>6</v>
      </c>
      <c r="L38" s="33" t="s">
        <v>20</v>
      </c>
      <c r="M38" s="79">
        <v>279157347</v>
      </c>
      <c r="N38" s="34">
        <v>1712171.2496</v>
      </c>
      <c r="O38" s="34">
        <v>722067.88251</v>
      </c>
      <c r="P38" s="35">
        <f t="shared" si="0"/>
        <v>42.17264380993961</v>
      </c>
      <c r="Q38" s="34">
        <v>615626.00083</v>
      </c>
      <c r="R38" s="36">
        <f t="shared" si="1"/>
        <v>117.29002373786889</v>
      </c>
      <c r="S38" s="90">
        <v>1804785.56953</v>
      </c>
      <c r="T38" s="34">
        <v>613323.80597</v>
      </c>
      <c r="U38" s="35">
        <f t="shared" si="2"/>
        <v>33.98319536263364</v>
      </c>
      <c r="V38" s="34">
        <v>572196.17218</v>
      </c>
      <c r="W38" s="36">
        <f t="shared" si="3"/>
        <v>107.18768069232421</v>
      </c>
      <c r="X38" s="37"/>
      <c r="Y38" s="34"/>
      <c r="Z38" s="38">
        <f t="shared" si="4"/>
        <v>-92614.31993</v>
      </c>
      <c r="AA38" s="38">
        <f t="shared" si="4"/>
        <v>108744.07654000004</v>
      </c>
      <c r="AB38" s="38">
        <f t="shared" si="5"/>
        <v>108744.07654000004</v>
      </c>
      <c r="AC38" s="39">
        <f t="shared" si="6"/>
        <v>43429.82865000004</v>
      </c>
      <c r="AD38" s="46">
        <v>0.03850131254474584</v>
      </c>
      <c r="AE38" s="47">
        <v>0.059556403236226046</v>
      </c>
      <c r="AF38" s="47">
        <v>-1.9052538798075906</v>
      </c>
      <c r="AG38" s="48">
        <v>-1.540295804406882</v>
      </c>
      <c r="AH38" s="1"/>
      <c r="AI38" s="80">
        <v>-27255700</v>
      </c>
      <c r="AJ38" s="81">
        <v>53297100.54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16</v>
      </c>
      <c r="K39" s="82">
        <v>19</v>
      </c>
      <c r="L39" s="33" t="s">
        <v>21</v>
      </c>
      <c r="M39" s="79">
        <v>181823519</v>
      </c>
      <c r="N39" s="34">
        <v>581143.1484500001</v>
      </c>
      <c r="O39" s="34">
        <v>230965.57883</v>
      </c>
      <c r="P39" s="35">
        <f t="shared" si="0"/>
        <v>39.743319601379014</v>
      </c>
      <c r="Q39" s="34">
        <v>204775.3186</v>
      </c>
      <c r="R39" s="36">
        <f t="shared" si="1"/>
        <v>112.78975435567946</v>
      </c>
      <c r="S39" s="90">
        <v>583681.7484500001</v>
      </c>
      <c r="T39" s="34">
        <v>214045.22004</v>
      </c>
      <c r="U39" s="35">
        <f t="shared" si="2"/>
        <v>36.67156298931896</v>
      </c>
      <c r="V39" s="34">
        <v>209099.67382</v>
      </c>
      <c r="W39" s="36">
        <f t="shared" si="3"/>
        <v>102.36516209215003</v>
      </c>
      <c r="X39" s="37"/>
      <c r="Y39" s="34"/>
      <c r="Z39" s="38">
        <f t="shared" si="4"/>
        <v>-2538.5999999999767</v>
      </c>
      <c r="AA39" s="38">
        <f t="shared" si="4"/>
        <v>16920.358790000028</v>
      </c>
      <c r="AB39" s="38">
        <f t="shared" si="5"/>
        <v>16920.358790000028</v>
      </c>
      <c r="AC39" s="39">
        <f t="shared" si="6"/>
        <v>-4324.355219999998</v>
      </c>
      <c r="AD39" s="40">
        <v>0.04749546092316549</v>
      </c>
      <c r="AE39" s="41">
        <v>0.07997867506739771</v>
      </c>
      <c r="AF39" s="41">
        <v>-2.2544142127566724</v>
      </c>
      <c r="AG39" s="42">
        <v>-5.9013793103448275</v>
      </c>
      <c r="AH39" s="6"/>
      <c r="AI39" s="80">
        <v>-40664262</v>
      </c>
      <c r="AJ39" s="81">
        <v>-4922571.1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18</v>
      </c>
      <c r="K40" s="82">
        <v>21</v>
      </c>
      <c r="L40" s="33" t="s">
        <v>22</v>
      </c>
      <c r="M40" s="79">
        <v>70208634</v>
      </c>
      <c r="N40" s="34">
        <v>289349.837</v>
      </c>
      <c r="O40" s="34">
        <v>117171.24993</v>
      </c>
      <c r="P40" s="35">
        <f t="shared" si="0"/>
        <v>40.494665953449285</v>
      </c>
      <c r="Q40" s="34">
        <v>141305.61179</v>
      </c>
      <c r="R40" s="36">
        <f t="shared" si="1"/>
        <v>82.92045053676492</v>
      </c>
      <c r="S40" s="90">
        <v>313747.78904</v>
      </c>
      <c r="T40" s="34">
        <v>117032.98712</v>
      </c>
      <c r="U40" s="35">
        <f t="shared" si="2"/>
        <v>37.30161333665346</v>
      </c>
      <c r="V40" s="34">
        <v>105398.0092</v>
      </c>
      <c r="W40" s="36">
        <f t="shared" si="3"/>
        <v>111.0390869887512</v>
      </c>
      <c r="X40" s="37"/>
      <c r="Y40" s="34"/>
      <c r="Z40" s="38">
        <f t="shared" si="4"/>
        <v>-24397.952040000004</v>
      </c>
      <c r="AA40" s="38">
        <f t="shared" si="4"/>
        <v>138.26281000000017</v>
      </c>
      <c r="AB40" s="38">
        <f t="shared" si="5"/>
        <v>138.26281000000017</v>
      </c>
      <c r="AC40" s="39">
        <f t="shared" si="6"/>
        <v>35907.602589999995</v>
      </c>
      <c r="AD40" s="40">
        <v>0.0775375939849624</v>
      </c>
      <c r="AE40" s="41">
        <v>0.1351323682971274</v>
      </c>
      <c r="AF40" s="41">
        <v>-2.433856466031259</v>
      </c>
      <c r="AG40" s="42">
        <v>-2.360906862745098</v>
      </c>
      <c r="AH40" s="6"/>
      <c r="AI40" s="80">
        <v>-45170533.85</v>
      </c>
      <c r="AJ40" s="81">
        <v>-10249742.81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19</v>
      </c>
      <c r="K41" s="82">
        <v>22</v>
      </c>
      <c r="L41" s="33" t="s">
        <v>23</v>
      </c>
      <c r="M41" s="79">
        <v>112880975</v>
      </c>
      <c r="N41" s="34">
        <v>470176.95139</v>
      </c>
      <c r="O41" s="34">
        <v>178809.86434</v>
      </c>
      <c r="P41" s="35">
        <f t="shared" si="0"/>
        <v>38.0303338586416</v>
      </c>
      <c r="Q41" s="34">
        <v>166650.58768</v>
      </c>
      <c r="R41" s="36">
        <f t="shared" si="1"/>
        <v>107.29626989575823</v>
      </c>
      <c r="S41" s="90">
        <v>489037.89079000003</v>
      </c>
      <c r="T41" s="34">
        <v>183224.55303</v>
      </c>
      <c r="U41" s="35">
        <f t="shared" si="2"/>
        <v>37.4663306219516</v>
      </c>
      <c r="V41" s="34">
        <v>173954.7723</v>
      </c>
      <c r="W41" s="36">
        <f t="shared" si="3"/>
        <v>105.32884531274225</v>
      </c>
      <c r="X41" s="37"/>
      <c r="Y41" s="34"/>
      <c r="Z41" s="38">
        <f t="shared" si="4"/>
        <v>-18860.939400000032</v>
      </c>
      <c r="AA41" s="38">
        <f t="shared" si="4"/>
        <v>-4414.68869000001</v>
      </c>
      <c r="AB41" s="38">
        <f t="shared" si="5"/>
        <v>-4414.68869000001</v>
      </c>
      <c r="AC41" s="39">
        <f t="shared" si="6"/>
        <v>-7304.184620000015</v>
      </c>
      <c r="AD41" s="40">
        <v>0.054871084314790194</v>
      </c>
      <c r="AE41" s="41">
        <v>0.08617977032451588</v>
      </c>
      <c r="AF41" s="41">
        <v>-5.56217448407656</v>
      </c>
      <c r="AG41" s="42">
        <v>-2.9936974789915967</v>
      </c>
      <c r="AH41" s="6"/>
      <c r="AI41" s="80">
        <v>-9159193.91</v>
      </c>
      <c r="AJ41" s="81">
        <v>9413973.97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20</v>
      </c>
      <c r="K42" s="82">
        <v>7</v>
      </c>
      <c r="L42" s="33" t="s">
        <v>24</v>
      </c>
      <c r="M42" s="79">
        <v>543183205</v>
      </c>
      <c r="N42" s="34">
        <v>2425577.138</v>
      </c>
      <c r="O42" s="34">
        <v>928685.12617</v>
      </c>
      <c r="P42" s="35">
        <f t="shared" si="0"/>
        <v>38.28718170289746</v>
      </c>
      <c r="Q42" s="34">
        <v>911146.3686599999</v>
      </c>
      <c r="R42" s="36">
        <f t="shared" si="1"/>
        <v>101.92491109148509</v>
      </c>
      <c r="S42" s="90">
        <v>2508601.222</v>
      </c>
      <c r="T42" s="34">
        <v>897967.4065599999</v>
      </c>
      <c r="U42" s="35">
        <f t="shared" si="2"/>
        <v>35.79554210071257</v>
      </c>
      <c r="V42" s="34">
        <v>905471.18575</v>
      </c>
      <c r="W42" s="36">
        <f t="shared" si="3"/>
        <v>99.17128459656233</v>
      </c>
      <c r="X42" s="37"/>
      <c r="Y42" s="34"/>
      <c r="Z42" s="38">
        <f t="shared" si="4"/>
        <v>-83024.08400000026</v>
      </c>
      <c r="AA42" s="38">
        <f t="shared" si="4"/>
        <v>30717.71961000003</v>
      </c>
      <c r="AB42" s="38">
        <f t="shared" si="5"/>
        <v>30717.71961000003</v>
      </c>
      <c r="AC42" s="39">
        <f t="shared" si="6"/>
        <v>5675.182909999974</v>
      </c>
      <c r="AD42" s="40">
        <v>0.08327388448316933</v>
      </c>
      <c r="AE42" s="41">
        <v>0.1563067782533703</v>
      </c>
      <c r="AF42" s="41">
        <v>-4.1226599278676375</v>
      </c>
      <c r="AG42" s="42">
        <v>13.204134366925064</v>
      </c>
      <c r="AH42" s="6"/>
      <c r="AI42" s="80">
        <v>-162491398</v>
      </c>
      <c r="AJ42" s="81">
        <v>28356179.86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21</v>
      </c>
      <c r="K43" s="82">
        <v>23</v>
      </c>
      <c r="L43" s="33" t="s">
        <v>25</v>
      </c>
      <c r="M43" s="79">
        <v>92988899</v>
      </c>
      <c r="N43" s="34">
        <v>266008.802</v>
      </c>
      <c r="O43" s="34">
        <v>127854.33919</v>
      </c>
      <c r="P43" s="35">
        <f t="shared" si="0"/>
        <v>48.06395060190526</v>
      </c>
      <c r="Q43" s="34">
        <v>116692.39795</v>
      </c>
      <c r="R43" s="36">
        <f t="shared" si="1"/>
        <v>109.56526854884123</v>
      </c>
      <c r="S43" s="90">
        <v>275879.23424</v>
      </c>
      <c r="T43" s="34">
        <v>120507.54688</v>
      </c>
      <c r="U43" s="35">
        <f t="shared" si="2"/>
        <v>43.68126771555591</v>
      </c>
      <c r="V43" s="34">
        <v>105814.83718</v>
      </c>
      <c r="W43" s="36">
        <f t="shared" si="3"/>
        <v>113.88530199692737</v>
      </c>
      <c r="X43" s="37"/>
      <c r="Y43" s="34"/>
      <c r="Z43" s="38">
        <f t="shared" si="4"/>
        <v>-9870.432239999995</v>
      </c>
      <c r="AA43" s="38">
        <f t="shared" si="4"/>
        <v>7346.792310000004</v>
      </c>
      <c r="AB43" s="38">
        <f t="shared" si="5"/>
        <v>7346.792310000004</v>
      </c>
      <c r="AC43" s="39">
        <f t="shared" si="6"/>
        <v>10877.560769999996</v>
      </c>
      <c r="AD43" s="40">
        <v>0.14921941017791643</v>
      </c>
      <c r="AE43" s="41">
        <v>0.2644249536751079</v>
      </c>
      <c r="AF43" s="41">
        <v>-6.265601023144095</v>
      </c>
      <c r="AG43" s="42">
        <v>-2.2971014492753623</v>
      </c>
      <c r="AH43" s="6"/>
      <c r="AI43" s="80">
        <v>-7481139.55</v>
      </c>
      <c r="AJ43" s="81">
        <v>-2387454.49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22</v>
      </c>
      <c r="K44" s="82">
        <v>8</v>
      </c>
      <c r="L44" s="33" t="s">
        <v>26</v>
      </c>
      <c r="M44" s="79">
        <v>112007252</v>
      </c>
      <c r="N44" s="34">
        <v>359665.53255</v>
      </c>
      <c r="O44" s="34">
        <v>163198.46666</v>
      </c>
      <c r="P44" s="35">
        <f t="shared" si="0"/>
        <v>45.37506430013904</v>
      </c>
      <c r="Q44" s="34">
        <v>154911.08709000002</v>
      </c>
      <c r="R44" s="36">
        <f t="shared" si="1"/>
        <v>105.34976529161221</v>
      </c>
      <c r="S44" s="90">
        <v>379121.76216000004</v>
      </c>
      <c r="T44" s="34">
        <v>155899.63778</v>
      </c>
      <c r="U44" s="35">
        <f t="shared" si="2"/>
        <v>41.121257954642545</v>
      </c>
      <c r="V44" s="34">
        <v>155905.25871</v>
      </c>
      <c r="W44" s="36">
        <f t="shared" si="3"/>
        <v>99.99639465015709</v>
      </c>
      <c r="X44" s="37"/>
      <c r="Y44" s="34"/>
      <c r="Z44" s="38">
        <f t="shared" si="4"/>
        <v>-19456.22961000004</v>
      </c>
      <c r="AA44" s="38">
        <f t="shared" si="4"/>
        <v>7298.8288800000155</v>
      </c>
      <c r="AB44" s="38">
        <f t="shared" si="5"/>
        <v>7298.8288800000155</v>
      </c>
      <c r="AC44" s="39">
        <f t="shared" si="6"/>
        <v>-994.1716199999792</v>
      </c>
      <c r="AD44" s="40">
        <v>0.04482958977807662</v>
      </c>
      <c r="AE44" s="41">
        <v>0.07779996109706276</v>
      </c>
      <c r="AF44" s="41">
        <v>-3.053170838287878</v>
      </c>
      <c r="AG44" s="42">
        <v>-4.995951417004049</v>
      </c>
      <c r="AH44" s="6"/>
      <c r="AI44" s="80">
        <v>-14212295.09</v>
      </c>
      <c r="AJ44" s="81">
        <v>-3979766.26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24</v>
      </c>
      <c r="K45" s="82">
        <v>9</v>
      </c>
      <c r="L45" s="33" t="s">
        <v>27</v>
      </c>
      <c r="M45" s="79">
        <v>165535080</v>
      </c>
      <c r="N45" s="34">
        <v>868144.14512</v>
      </c>
      <c r="O45" s="34">
        <v>341202.30864999996</v>
      </c>
      <c r="P45" s="35">
        <f t="shared" si="0"/>
        <v>39.302494933354296</v>
      </c>
      <c r="Q45" s="34">
        <v>292852.7277</v>
      </c>
      <c r="R45" s="36">
        <f t="shared" si="1"/>
        <v>116.50986191241132</v>
      </c>
      <c r="S45" s="90">
        <v>858024.3658200001</v>
      </c>
      <c r="T45" s="34">
        <v>320514.89063</v>
      </c>
      <c r="U45" s="35">
        <f t="shared" si="2"/>
        <v>37.35498703742394</v>
      </c>
      <c r="V45" s="34">
        <v>287768.92737</v>
      </c>
      <c r="W45" s="36">
        <f t="shared" si="3"/>
        <v>111.37925611332481</v>
      </c>
      <c r="X45" s="37"/>
      <c r="Y45" s="34"/>
      <c r="Z45" s="38">
        <f t="shared" si="4"/>
        <v>10119.779299999936</v>
      </c>
      <c r="AA45" s="38">
        <f t="shared" si="4"/>
        <v>20687.418019999983</v>
      </c>
      <c r="AB45" s="38">
        <f t="shared" si="5"/>
        <v>20687.418019999983</v>
      </c>
      <c r="AC45" s="39">
        <f t="shared" si="6"/>
        <v>5083.800329999998</v>
      </c>
      <c r="AD45" s="40">
        <v>0.047786927431806486</v>
      </c>
      <c r="AE45" s="41">
        <v>0.08625174175568974</v>
      </c>
      <c r="AF45" s="41">
        <v>-9.184901747904876</v>
      </c>
      <c r="AG45" s="42">
        <v>-6.8962765957446805</v>
      </c>
      <c r="AH45" s="6"/>
      <c r="AI45" s="80">
        <v>-14086675.34</v>
      </c>
      <c r="AJ45" s="81">
        <v>9027493.16</v>
      </c>
    </row>
    <row r="46" spans="1:36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25</v>
      </c>
      <c r="K46" s="82">
        <v>25</v>
      </c>
      <c r="L46" s="33" t="s">
        <v>28</v>
      </c>
      <c r="M46" s="79">
        <v>159523300.17</v>
      </c>
      <c r="N46" s="34">
        <v>434814.038</v>
      </c>
      <c r="O46" s="34">
        <v>196379.77175</v>
      </c>
      <c r="P46" s="35">
        <f t="shared" si="0"/>
        <v>45.16408270838763</v>
      </c>
      <c r="Q46" s="34">
        <v>187243.56558000002</v>
      </c>
      <c r="R46" s="36">
        <f t="shared" si="1"/>
        <v>104.87931648903393</v>
      </c>
      <c r="S46" s="90">
        <v>451502.699</v>
      </c>
      <c r="T46" s="34">
        <v>180245.36563999997</v>
      </c>
      <c r="U46" s="35">
        <f t="shared" si="2"/>
        <v>39.921215540729236</v>
      </c>
      <c r="V46" s="34">
        <v>187645.02657</v>
      </c>
      <c r="W46" s="36">
        <f t="shared" si="3"/>
        <v>96.05656431973719</v>
      </c>
      <c r="X46" s="37"/>
      <c r="Y46" s="34"/>
      <c r="Z46" s="38">
        <f t="shared" si="4"/>
        <v>-16688.661000000022</v>
      </c>
      <c r="AA46" s="38">
        <f t="shared" si="4"/>
        <v>16134.40611000004</v>
      </c>
      <c r="AB46" s="38">
        <f t="shared" si="5"/>
        <v>16134.40611000004</v>
      </c>
      <c r="AC46" s="39">
        <f t="shared" si="6"/>
        <v>-401.4609899999632</v>
      </c>
      <c r="AD46" s="40">
        <v>0.0430161997793383</v>
      </c>
      <c r="AE46" s="41">
        <v>0.07362295478358943</v>
      </c>
      <c r="AF46" s="41">
        <v>-8.392211695121784</v>
      </c>
      <c r="AG46" s="42">
        <v>-13.054945054945055</v>
      </c>
      <c r="AH46" s="6"/>
      <c r="AI46" s="80">
        <v>-8163000</v>
      </c>
      <c r="AJ46" s="81">
        <v>2806702.22</v>
      </c>
    </row>
    <row r="47" spans="1:36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26</v>
      </c>
      <c r="K47" s="82">
        <v>26</v>
      </c>
      <c r="L47" s="33" t="s">
        <v>29</v>
      </c>
      <c r="M47" s="79">
        <v>58640590</v>
      </c>
      <c r="N47" s="34">
        <v>141973.7</v>
      </c>
      <c r="O47" s="34">
        <v>64430.235590000004</v>
      </c>
      <c r="P47" s="35">
        <f t="shared" si="0"/>
        <v>45.38181056773191</v>
      </c>
      <c r="Q47" s="34">
        <v>65677.16082</v>
      </c>
      <c r="R47" s="36">
        <f t="shared" si="1"/>
        <v>98.10143250038256</v>
      </c>
      <c r="S47" s="90">
        <v>159959.26666999998</v>
      </c>
      <c r="T47" s="34">
        <v>70503.58101000001</v>
      </c>
      <c r="U47" s="35">
        <f t="shared" si="2"/>
        <v>44.0759591349282</v>
      </c>
      <c r="V47" s="34">
        <v>73254.55940000001</v>
      </c>
      <c r="W47" s="36">
        <f t="shared" si="3"/>
        <v>96.24463185290826</v>
      </c>
      <c r="X47" s="37"/>
      <c r="Y47" s="34"/>
      <c r="Z47" s="38">
        <f t="shared" si="4"/>
        <v>-17985.56666999997</v>
      </c>
      <c r="AA47" s="38">
        <f t="shared" si="4"/>
        <v>-6073.345420000005</v>
      </c>
      <c r="AB47" s="38">
        <f t="shared" si="5"/>
        <v>-6073.345420000005</v>
      </c>
      <c r="AC47" s="39">
        <f t="shared" si="6"/>
        <v>-7577.398580000008</v>
      </c>
      <c r="AD47" s="40">
        <v>0.053848338540187446</v>
      </c>
      <c r="AE47" s="41">
        <v>0.09477630592351911</v>
      </c>
      <c r="AF47" s="41">
        <v>-5.161055056892398</v>
      </c>
      <c r="AG47" s="42">
        <v>-1.881638846737481</v>
      </c>
      <c r="AH47" s="6"/>
      <c r="AI47" s="80">
        <v>-1579930.06</v>
      </c>
      <c r="AJ47" s="81">
        <v>-262423.19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30</v>
      </c>
      <c r="M48" s="79">
        <v>65684273</v>
      </c>
      <c r="N48" s="34">
        <v>228093.42699</v>
      </c>
      <c r="O48" s="34">
        <v>95583.51676</v>
      </c>
      <c r="P48" s="35">
        <f t="shared" si="0"/>
        <v>41.90542358951472</v>
      </c>
      <c r="Q48" s="34">
        <v>91683.32325</v>
      </c>
      <c r="R48" s="36">
        <f t="shared" si="1"/>
        <v>104.25398357274314</v>
      </c>
      <c r="S48" s="90">
        <v>231305.93433000002</v>
      </c>
      <c r="T48" s="34">
        <v>91268.83453000001</v>
      </c>
      <c r="U48" s="35">
        <f t="shared" si="2"/>
        <v>39.45806007717398</v>
      </c>
      <c r="V48" s="34">
        <v>88791.20718000001</v>
      </c>
      <c r="W48" s="36">
        <f t="shared" si="3"/>
        <v>102.79039718986733</v>
      </c>
      <c r="X48" s="37"/>
      <c r="Y48" s="34"/>
      <c r="Z48" s="38">
        <f t="shared" si="4"/>
        <v>-3212.507340000011</v>
      </c>
      <c r="AA48" s="38">
        <f t="shared" si="4"/>
        <v>4314.682229999991</v>
      </c>
      <c r="AB48" s="38">
        <f t="shared" si="5"/>
        <v>4314.682229999991</v>
      </c>
      <c r="AC48" s="39">
        <f t="shared" si="6"/>
        <v>2892.116069999989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31</v>
      </c>
      <c r="M49" s="79">
        <v>101729534</v>
      </c>
      <c r="N49" s="34">
        <v>453286.77</v>
      </c>
      <c r="O49" s="34">
        <v>186774.73808</v>
      </c>
      <c r="P49" s="35">
        <f t="shared" si="0"/>
        <v>41.204542122418445</v>
      </c>
      <c r="Q49" s="34">
        <v>168403.59204</v>
      </c>
      <c r="R49" s="36">
        <f t="shared" si="1"/>
        <v>110.90899892184984</v>
      </c>
      <c r="S49" s="90">
        <v>460452.27</v>
      </c>
      <c r="T49" s="34">
        <v>181539.19441</v>
      </c>
      <c r="U49" s="35">
        <f t="shared" si="2"/>
        <v>39.42627851742375</v>
      </c>
      <c r="V49" s="34">
        <v>167695.02877</v>
      </c>
      <c r="W49" s="36">
        <f t="shared" si="3"/>
        <v>108.25556114665021</v>
      </c>
      <c r="X49" s="37"/>
      <c r="Y49" s="34"/>
      <c r="Z49" s="38">
        <f t="shared" si="4"/>
        <v>-7165.5</v>
      </c>
      <c r="AA49" s="38">
        <f t="shared" si="4"/>
        <v>5235.543670000014</v>
      </c>
      <c r="AB49" s="38">
        <f t="shared" si="5"/>
        <v>5235.543670000014</v>
      </c>
      <c r="AC49" s="39">
        <f t="shared" si="6"/>
        <v>708.5632699999842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32</v>
      </c>
      <c r="M50" s="79">
        <v>109389694</v>
      </c>
      <c r="N50" s="34">
        <v>395669</v>
      </c>
      <c r="O50" s="34">
        <v>202051.49691</v>
      </c>
      <c r="P50" s="35">
        <f t="shared" si="0"/>
        <v>51.065789058531244</v>
      </c>
      <c r="Q50" s="34">
        <v>150120.68711000003</v>
      </c>
      <c r="R50" s="36">
        <f t="shared" si="1"/>
        <v>134.59270724090675</v>
      </c>
      <c r="S50" s="90">
        <v>454470.417</v>
      </c>
      <c r="T50" s="34">
        <v>199185.24968</v>
      </c>
      <c r="U50" s="35">
        <f t="shared" si="2"/>
        <v>43.827990168169734</v>
      </c>
      <c r="V50" s="34">
        <v>180333.21923</v>
      </c>
      <c r="W50" s="36">
        <f t="shared" si="3"/>
        <v>110.45399762201096</v>
      </c>
      <c r="X50" s="37"/>
      <c r="Y50" s="34"/>
      <c r="Z50" s="38">
        <f t="shared" si="4"/>
        <v>-58801.417000000016</v>
      </c>
      <c r="AA50" s="38">
        <f t="shared" si="4"/>
        <v>2866.247229999979</v>
      </c>
      <c r="AB50" s="38">
        <f t="shared" si="5"/>
        <v>2866.247229999979</v>
      </c>
      <c r="AC50" s="39">
        <f t="shared" si="6"/>
        <v>-30212.53211999996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33</v>
      </c>
      <c r="M51" s="79">
        <v>67693875</v>
      </c>
      <c r="N51" s="34">
        <v>211777.21496</v>
      </c>
      <c r="O51" s="34">
        <v>89400.69573</v>
      </c>
      <c r="P51" s="35">
        <f t="shared" si="0"/>
        <v>42.214501568020815</v>
      </c>
      <c r="Q51" s="34">
        <v>83508.18147</v>
      </c>
      <c r="R51" s="36">
        <f t="shared" si="1"/>
        <v>107.05621192591397</v>
      </c>
      <c r="S51" s="90">
        <v>205366.31496000002</v>
      </c>
      <c r="T51" s="34">
        <v>83646.45606999999</v>
      </c>
      <c r="U51" s="35">
        <f t="shared" si="2"/>
        <v>40.730368116257104</v>
      </c>
      <c r="V51" s="34">
        <v>79441.53820000001</v>
      </c>
      <c r="W51" s="36">
        <f t="shared" si="3"/>
        <v>105.293097245189</v>
      </c>
      <c r="X51" s="37"/>
      <c r="Y51" s="34"/>
      <c r="Z51" s="38">
        <f t="shared" si="4"/>
        <v>6410.899999999994</v>
      </c>
      <c r="AA51" s="38">
        <f t="shared" si="4"/>
        <v>5754.239660000021</v>
      </c>
      <c r="AB51" s="38">
        <f t="shared" si="5"/>
        <v>5754.239660000021</v>
      </c>
      <c r="AC51" s="39">
        <f t="shared" si="6"/>
        <v>4066.643269999986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34</v>
      </c>
      <c r="M52" s="79">
        <v>122130220</v>
      </c>
      <c r="N52" s="34">
        <v>368132.82</v>
      </c>
      <c r="O52" s="34">
        <v>150992.11458000002</v>
      </c>
      <c r="P52" s="35">
        <f t="shared" si="0"/>
        <v>41.01566238511416</v>
      </c>
      <c r="Q52" s="34">
        <v>154338.70051</v>
      </c>
      <c r="R52" s="36">
        <f t="shared" si="1"/>
        <v>97.8316611977803</v>
      </c>
      <c r="S52" s="90">
        <v>369225.75020999997</v>
      </c>
      <c r="T52" s="34">
        <v>153158.14126</v>
      </c>
      <c r="U52" s="35">
        <f t="shared" si="2"/>
        <v>41.48089378189093</v>
      </c>
      <c r="V52" s="34">
        <v>157886.67906</v>
      </c>
      <c r="W52" s="36">
        <f t="shared" si="3"/>
        <v>97.00510655607427</v>
      </c>
      <c r="X52" s="37"/>
      <c r="Y52" s="34"/>
      <c r="Z52" s="38">
        <f t="shared" si="4"/>
        <v>-1092.9302099999622</v>
      </c>
      <c r="AA52" s="38">
        <f t="shared" si="4"/>
        <v>-2166.026679999981</v>
      </c>
      <c r="AB52" s="38">
        <f t="shared" si="5"/>
        <v>-2166.026679999981</v>
      </c>
      <c r="AC52" s="39">
        <f t="shared" si="6"/>
        <v>-3547.97855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35</v>
      </c>
      <c r="M53" s="79">
        <v>75516150</v>
      </c>
      <c r="N53" s="34">
        <v>257623.81272</v>
      </c>
      <c r="O53" s="34">
        <v>132451.44376</v>
      </c>
      <c r="P53" s="35">
        <f t="shared" si="0"/>
        <v>51.41273330348374</v>
      </c>
      <c r="Q53" s="34">
        <v>104814.66243000001</v>
      </c>
      <c r="R53" s="36">
        <f t="shared" si="1"/>
        <v>126.36728553932717</v>
      </c>
      <c r="S53" s="90">
        <v>276246.6124</v>
      </c>
      <c r="T53" s="34">
        <v>123286.14601000001</v>
      </c>
      <c r="U53" s="35">
        <f t="shared" si="2"/>
        <v>44.6290164208363</v>
      </c>
      <c r="V53" s="34">
        <v>103877.71203</v>
      </c>
      <c r="W53" s="36">
        <f t="shared" si="3"/>
        <v>118.6839251661558</v>
      </c>
      <c r="X53" s="37"/>
      <c r="Y53" s="34"/>
      <c r="Z53" s="38">
        <f t="shared" si="4"/>
        <v>-18622.799679999996</v>
      </c>
      <c r="AA53" s="38">
        <f t="shared" si="4"/>
        <v>9165.297749999983</v>
      </c>
      <c r="AB53" s="38">
        <f t="shared" si="5"/>
        <v>9165.297749999983</v>
      </c>
      <c r="AC53" s="39">
        <f t="shared" si="6"/>
        <v>936.9504000000161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36</v>
      </c>
      <c r="M54" s="79">
        <v>78836603</v>
      </c>
      <c r="N54" s="34">
        <v>288400.531</v>
      </c>
      <c r="O54" s="34">
        <v>143586.02834</v>
      </c>
      <c r="P54" s="35">
        <f t="shared" si="0"/>
        <v>49.78701940739491</v>
      </c>
      <c r="Q54" s="34">
        <v>131152.11606</v>
      </c>
      <c r="R54" s="36">
        <f t="shared" si="1"/>
        <v>109.48052738570506</v>
      </c>
      <c r="S54" s="90">
        <v>314828.111</v>
      </c>
      <c r="T54" s="34">
        <v>144555.98128</v>
      </c>
      <c r="U54" s="35">
        <f t="shared" si="2"/>
        <v>45.91584303601149</v>
      </c>
      <c r="V54" s="34">
        <v>125590.12647</v>
      </c>
      <c r="W54" s="36">
        <f t="shared" si="3"/>
        <v>115.10139000817905</v>
      </c>
      <c r="X54" s="37"/>
      <c r="Y54" s="34"/>
      <c r="Z54" s="38">
        <f t="shared" si="4"/>
        <v>-26427.579999999958</v>
      </c>
      <c r="AA54" s="38">
        <f t="shared" si="4"/>
        <v>-969.9529400000174</v>
      </c>
      <c r="AB54" s="38">
        <f t="shared" si="5"/>
        <v>-969.9529400000174</v>
      </c>
      <c r="AC54" s="39">
        <f t="shared" si="6"/>
        <v>5561.989589999997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37</v>
      </c>
      <c r="M55" s="79">
        <v>166872586</v>
      </c>
      <c r="N55" s="34">
        <v>663490.5714</v>
      </c>
      <c r="O55" s="34">
        <v>292825.22625999997</v>
      </c>
      <c r="P55" s="35">
        <f t="shared" si="0"/>
        <v>44.13404483535061</v>
      </c>
      <c r="Q55" s="34">
        <v>268076.03573</v>
      </c>
      <c r="R55" s="36">
        <f t="shared" si="1"/>
        <v>109.23215328166327</v>
      </c>
      <c r="S55" s="90">
        <v>759637.13215</v>
      </c>
      <c r="T55" s="34">
        <v>281143.52278</v>
      </c>
      <c r="U55" s="35">
        <f t="shared" si="2"/>
        <v>37.01023961062565</v>
      </c>
      <c r="V55" s="34">
        <v>252067.83714</v>
      </c>
      <c r="W55" s="36">
        <f t="shared" si="3"/>
        <v>111.53486536398185</v>
      </c>
      <c r="X55" s="37"/>
      <c r="Y55" s="34"/>
      <c r="Z55" s="38">
        <f t="shared" si="4"/>
        <v>-96146.56074999995</v>
      </c>
      <c r="AA55" s="38">
        <f t="shared" si="4"/>
        <v>11681.703479999967</v>
      </c>
      <c r="AB55" s="38">
        <f t="shared" si="5"/>
        <v>11681.703479999967</v>
      </c>
      <c r="AC55" s="39">
        <f t="shared" si="6"/>
        <v>16008.198590000015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38</v>
      </c>
      <c r="M56" s="79">
        <v>144216610</v>
      </c>
      <c r="N56" s="34">
        <v>475345.968</v>
      </c>
      <c r="O56" s="34">
        <v>215535.326</v>
      </c>
      <c r="P56" s="35">
        <f t="shared" si="0"/>
        <v>45.342832486169314</v>
      </c>
      <c r="Q56" s="34">
        <v>220252.60648</v>
      </c>
      <c r="R56" s="36">
        <f t="shared" si="1"/>
        <v>97.85824079206603</v>
      </c>
      <c r="S56" s="90">
        <v>517283.41668</v>
      </c>
      <c r="T56" s="34">
        <v>223410.7028</v>
      </c>
      <c r="U56" s="35">
        <f t="shared" si="2"/>
        <v>43.189225789197394</v>
      </c>
      <c r="V56" s="34">
        <v>232138.52644</v>
      </c>
      <c r="W56" s="36">
        <f t="shared" si="3"/>
        <v>96.2402519849475</v>
      </c>
      <c r="X56" s="37"/>
      <c r="Y56" s="34"/>
      <c r="Z56" s="38">
        <f t="shared" si="4"/>
        <v>-41937.44868000003</v>
      </c>
      <c r="AA56" s="38">
        <f t="shared" si="4"/>
        <v>-7875.376799999998</v>
      </c>
      <c r="AB56" s="38">
        <f t="shared" si="5"/>
        <v>-7875.376799999998</v>
      </c>
      <c r="AC56" s="39">
        <f t="shared" si="6"/>
        <v>-11885.91996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39</v>
      </c>
      <c r="M57" s="79">
        <v>195974179</v>
      </c>
      <c r="N57" s="34">
        <v>647541.11128</v>
      </c>
      <c r="O57" s="34">
        <v>244221.09187</v>
      </c>
      <c r="P57" s="35">
        <f t="shared" si="0"/>
        <v>37.715148523503956</v>
      </c>
      <c r="Q57" s="34">
        <v>212593.1045</v>
      </c>
      <c r="R57" s="36">
        <f t="shared" si="1"/>
        <v>114.87724046571795</v>
      </c>
      <c r="S57" s="90">
        <v>683135.814</v>
      </c>
      <c r="T57" s="34">
        <v>231809.67133</v>
      </c>
      <c r="U57" s="35">
        <f t="shared" si="2"/>
        <v>33.93317501137483</v>
      </c>
      <c r="V57" s="34">
        <v>214783.84007</v>
      </c>
      <c r="W57" s="36">
        <f t="shared" si="3"/>
        <v>107.9269610108708</v>
      </c>
      <c r="X57" s="37"/>
      <c r="Y57" s="34"/>
      <c r="Z57" s="38">
        <f t="shared" si="4"/>
        <v>-35594.70272000006</v>
      </c>
      <c r="AA57" s="38">
        <f t="shared" si="4"/>
        <v>12411.420539999992</v>
      </c>
      <c r="AB57" s="38">
        <f t="shared" si="5"/>
        <v>12411.420539999992</v>
      </c>
      <c r="AC57" s="39">
        <f t="shared" si="6"/>
        <v>-2190.735570000019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82">
        <v>13</v>
      </c>
      <c r="L58" s="33" t="s">
        <v>40</v>
      </c>
      <c r="M58" s="79">
        <v>98614562</v>
      </c>
      <c r="N58" s="34">
        <v>279819.18743</v>
      </c>
      <c r="O58" s="34">
        <v>129921.54967000001</v>
      </c>
      <c r="P58" s="35">
        <f t="shared" si="0"/>
        <v>46.43053639861684</v>
      </c>
      <c r="Q58" s="34">
        <v>122133.94904</v>
      </c>
      <c r="R58" s="36">
        <f t="shared" si="1"/>
        <v>106.37627841497985</v>
      </c>
      <c r="S58" s="90">
        <v>294018.56661000004</v>
      </c>
      <c r="T58" s="34">
        <v>116813.11257</v>
      </c>
      <c r="U58" s="35">
        <f t="shared" si="2"/>
        <v>39.7298422058313</v>
      </c>
      <c r="V58" s="34">
        <v>115444.05561</v>
      </c>
      <c r="W58" s="36">
        <f t="shared" si="3"/>
        <v>101.18590511461676</v>
      </c>
      <c r="X58" s="37"/>
      <c r="Y58" s="34"/>
      <c r="Z58" s="38">
        <f t="shared" si="4"/>
        <v>-14199.379180000047</v>
      </c>
      <c r="AA58" s="38">
        <f t="shared" si="4"/>
        <v>13108.43710000001</v>
      </c>
      <c r="AB58" s="38">
        <f t="shared" si="5"/>
        <v>13108.43710000001</v>
      </c>
      <c r="AC58" s="39">
        <f t="shared" si="6"/>
        <v>6689.893430000011</v>
      </c>
      <c r="AD58" s="40">
        <v>0.049998421093168516</v>
      </c>
      <c r="AE58" s="41">
        <v>0.09030886052469876</v>
      </c>
      <c r="AF58" s="41">
        <v>-3.943848368593538</v>
      </c>
      <c r="AG58" s="42">
        <v>-1.7893271461716937</v>
      </c>
      <c r="AH58" s="6"/>
      <c r="AI58" s="80">
        <v>-9840241.37</v>
      </c>
      <c r="AJ58" s="81">
        <v>447050.33</v>
      </c>
    </row>
    <row r="59" spans="1:36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82">
        <v>14</v>
      </c>
      <c r="L59" s="33" t="s">
        <v>41</v>
      </c>
      <c r="M59" s="79">
        <v>325023304</v>
      </c>
      <c r="N59" s="34">
        <v>373107.55357</v>
      </c>
      <c r="O59" s="34">
        <v>178892.16202000002</v>
      </c>
      <c r="P59" s="35">
        <f t="shared" si="0"/>
        <v>47.94653989400873</v>
      </c>
      <c r="Q59" s="34">
        <v>174150.62597</v>
      </c>
      <c r="R59" s="36">
        <f t="shared" si="1"/>
        <v>102.72266379956443</v>
      </c>
      <c r="S59" s="90">
        <v>382136.24556999997</v>
      </c>
      <c r="T59" s="34">
        <v>154289.31572</v>
      </c>
      <c r="U59" s="35">
        <f t="shared" si="2"/>
        <v>40.37547275576014</v>
      </c>
      <c r="V59" s="34">
        <v>172058.58402</v>
      </c>
      <c r="W59" s="36">
        <f t="shared" si="3"/>
        <v>89.67254763764969</v>
      </c>
      <c r="X59" s="37"/>
      <c r="Y59" s="34"/>
      <c r="Z59" s="38">
        <f t="shared" si="4"/>
        <v>-9028.69199999998</v>
      </c>
      <c r="AA59" s="38">
        <f t="shared" si="4"/>
        <v>24602.846300000005</v>
      </c>
      <c r="AB59" s="38">
        <f t="shared" si="5"/>
        <v>24602.846300000005</v>
      </c>
      <c r="AC59" s="39">
        <f t="shared" si="6"/>
        <v>2092.0419499999844</v>
      </c>
      <c r="AD59" s="40">
        <v>0.04139405441298004</v>
      </c>
      <c r="AE59" s="41">
        <v>0.07412297646694198</v>
      </c>
      <c r="AF59" s="41">
        <v>-3.912120397742542</v>
      </c>
      <c r="AG59" s="42">
        <v>-8.045226130653266</v>
      </c>
      <c r="AH59" s="6"/>
      <c r="AI59" s="84">
        <v>-40951926.45</v>
      </c>
      <c r="AJ59" s="85">
        <v>31280182.48</v>
      </c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83">
        <v>45</v>
      </c>
      <c r="L60" s="33" t="s">
        <v>42</v>
      </c>
      <c r="M60" s="79">
        <v>72906330</v>
      </c>
      <c r="N60" s="34">
        <v>119607.632</v>
      </c>
      <c r="O60" s="34">
        <v>53881.87887</v>
      </c>
      <c r="P60" s="35">
        <f t="shared" si="0"/>
        <v>45.04886349560035</v>
      </c>
      <c r="Q60" s="34">
        <v>53559.26924</v>
      </c>
      <c r="R60" s="36">
        <f t="shared" si="1"/>
        <v>100.60234135860664</v>
      </c>
      <c r="S60" s="90">
        <v>126947.42422</v>
      </c>
      <c r="T60" s="34">
        <v>54411.650259999995</v>
      </c>
      <c r="U60" s="35">
        <f t="shared" si="2"/>
        <v>42.86156304022724</v>
      </c>
      <c r="V60" s="34">
        <v>57350.09135</v>
      </c>
      <c r="W60" s="36">
        <f t="shared" si="3"/>
        <v>94.87630966083891</v>
      </c>
      <c r="X60" s="37"/>
      <c r="Y60" s="34"/>
      <c r="Z60" s="38">
        <f t="shared" si="4"/>
        <v>-7339.792220000003</v>
      </c>
      <c r="AA60" s="38">
        <f t="shared" si="4"/>
        <v>-529.7713899999944</v>
      </c>
      <c r="AB60" s="38">
        <f t="shared" si="5"/>
        <v>-529.7713899999944</v>
      </c>
      <c r="AC60" s="39">
        <f>Q60-V60</f>
        <v>-3790.822110000001</v>
      </c>
      <c r="AD60" s="43">
        <v>0</v>
      </c>
      <c r="AE60" s="44">
        <v>0</v>
      </c>
      <c r="AF60" s="44">
        <v>23.225370310270716</v>
      </c>
      <c r="AG60" s="45"/>
      <c r="AH60" s="1"/>
      <c r="AI60" s="80">
        <v>-8662831</v>
      </c>
      <c r="AJ60" s="81">
        <v>2738914.53</v>
      </c>
    </row>
    <row r="61" spans="1:36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9" t="s">
        <v>43</v>
      </c>
      <c r="M61" s="50">
        <f>SUM(M19:M60)</f>
        <v>9780236520.17</v>
      </c>
      <c r="N61" s="51">
        <f>SUM(N19:N60)</f>
        <v>34863029.17053001</v>
      </c>
      <c r="O61" s="51">
        <f>SUM(O19:O60)</f>
        <v>14007408.889750002</v>
      </c>
      <c r="P61" s="52">
        <f t="shared" si="0"/>
        <v>40.17840452484426</v>
      </c>
      <c r="Q61" s="51">
        <f>SUM(Q19:Q60)</f>
        <v>13340361.201959997</v>
      </c>
      <c r="R61" s="53">
        <f>O61/Q61*100</f>
        <v>105.00022209062824</v>
      </c>
      <c r="S61" s="51">
        <f>SUM(S19:S60)</f>
        <v>36558926.191989996</v>
      </c>
      <c r="T61" s="51">
        <f>SUM(T19:T60)</f>
        <v>13505333.632669998</v>
      </c>
      <c r="U61" s="54">
        <f t="shared" si="2"/>
        <v>36.94127546784729</v>
      </c>
      <c r="V61" s="51">
        <f>SUM(V19:V60)</f>
        <v>13107574.118169999</v>
      </c>
      <c r="W61" s="53">
        <f>T61/V61*100</f>
        <v>103.0345776488772</v>
      </c>
      <c r="X61" s="55">
        <f>SUM(X19:X60)</f>
        <v>0</v>
      </c>
      <c r="Y61" s="56">
        <f>SUM(Y19:Y60)</f>
        <v>0</v>
      </c>
      <c r="Z61" s="57">
        <f t="shared" si="4"/>
        <v>-1695897.0214599892</v>
      </c>
      <c r="AA61" s="57">
        <f t="shared" si="4"/>
        <v>502075.2570800036</v>
      </c>
      <c r="AB61" s="57">
        <f t="shared" si="5"/>
        <v>502075.2570800036</v>
      </c>
      <c r="AC61" s="58">
        <f>Q61-V61</f>
        <v>232787.08378999867</v>
      </c>
      <c r="AD61" s="59" t="s">
        <v>44</v>
      </c>
      <c r="AE61" s="60" t="s">
        <v>45</v>
      </c>
      <c r="AI61" s="86">
        <f>SUM(AI19:AI60)</f>
        <v>-916006965.6799998</v>
      </c>
      <c r="AJ61" s="86">
        <f>SUM(AJ19:AJ60)</f>
        <v>698759605.4400002</v>
      </c>
    </row>
    <row r="62" spans="1:31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61"/>
      <c r="M62" s="62"/>
      <c r="N62" s="34" t="e">
        <f>#REF!/1000</f>
        <v>#REF!</v>
      </c>
      <c r="O62" s="34" t="e">
        <f>#REF!/1000</f>
        <v>#REF!</v>
      </c>
      <c r="P62" s="62">
        <v>66.7</v>
      </c>
      <c r="Q62" s="62">
        <f>SUM(Q19:Q61)</f>
        <v>26680722.403919995</v>
      </c>
      <c r="R62" s="62"/>
      <c r="S62" s="62"/>
      <c r="T62" s="62"/>
      <c r="U62" s="62"/>
      <c r="V62" s="62"/>
      <c r="W62" s="63"/>
      <c r="X62" s="64"/>
      <c r="Y62" s="64"/>
      <c r="Z62" s="62"/>
      <c r="AA62" s="62"/>
      <c r="AB62" s="87">
        <v>1924530.66369</v>
      </c>
      <c r="AC62" s="62"/>
      <c r="AD62" s="59"/>
      <c r="AE62" s="60"/>
    </row>
    <row r="63" spans="1:31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1"/>
      <c r="N63" s="34" t="e">
        <f>#REF!/1000</f>
        <v>#REF!</v>
      </c>
      <c r="O63" s="34" t="e">
        <f>#REF!/1000</f>
        <v>#REF!</v>
      </c>
      <c r="P63" s="1"/>
      <c r="Q63" s="1"/>
      <c r="R63" s="1"/>
      <c r="S63" s="1"/>
      <c r="T63" s="1"/>
      <c r="U63" s="1"/>
      <c r="V63" s="1"/>
      <c r="W63" s="63"/>
      <c r="X63" s="1"/>
      <c r="Y63" s="1"/>
      <c r="Z63" s="1"/>
      <c r="AA63" s="1"/>
      <c r="AB63" s="65">
        <f>AB62+AB61</f>
        <v>2426605.9207700035</v>
      </c>
      <c r="AC63" s="1"/>
      <c r="AD63" s="6"/>
      <c r="AE63" s="6"/>
    </row>
    <row r="64" ht="21.75" customHeight="1">
      <c r="W64" s="63"/>
    </row>
    <row r="65" spans="12:23" ht="98.25" customHeight="1">
      <c r="L65" s="101" t="s">
        <v>60</v>
      </c>
      <c r="M65" s="102"/>
      <c r="N65" s="102"/>
      <c r="O65" s="102"/>
      <c r="P65" s="102"/>
      <c r="Q65" s="88"/>
      <c r="R65" s="88"/>
      <c r="S65" s="100" t="s">
        <v>61</v>
      </c>
      <c r="T65" s="100"/>
      <c r="U65" s="100"/>
      <c r="W65" s="63"/>
    </row>
    <row r="66" spans="23:28" ht="12.75">
      <c r="W66" s="89"/>
      <c r="AB66" s="66" t="s">
        <v>49</v>
      </c>
    </row>
  </sheetData>
  <sheetProtection/>
  <mergeCells count="7">
    <mergeCell ref="K3:AC3"/>
    <mergeCell ref="L4:AC4"/>
    <mergeCell ref="N15:R15"/>
    <mergeCell ref="S15:W15"/>
    <mergeCell ref="Z15:AC15"/>
    <mergeCell ref="S65:U65"/>
    <mergeCell ref="L65:P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2020-02-19T14:01:54Z</cp:lastPrinted>
  <dcterms:created xsi:type="dcterms:W3CDTF">2007-02-26T07:16:01Z</dcterms:created>
  <dcterms:modified xsi:type="dcterms:W3CDTF">2020-07-17T15:37:50Z</dcterms:modified>
  <cp:category/>
  <cp:version/>
  <cp:contentType/>
  <cp:contentStatus/>
</cp:coreProperties>
</file>