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9020" windowHeight="12225" tabRatio="602" activeTab="0"/>
  </bookViews>
  <sheets>
    <sheet name="сводка мо 01.05.2020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<sst xmlns="http://schemas.openxmlformats.org/spreadsheetml/2006/main" count="74" uniqueCount="62">
  <si>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>№ п/п</t>
  </si>
  <si>
    <t>Наименования территорий</t>
  </si>
  <si>
    <t>Утверждено, местные бюджеты на год</t>
  </si>
  <si>
    <t>Исполнение, местные бюджеты</t>
  </si>
  <si>
    <t>% исполнения плана на год, местные бюджеты</t>
  </si>
  <si>
    <t>Факт за аналогичный период прошлого года, местные бюджеты</t>
  </si>
  <si>
    <t>Утверждено, местные бюджеты на период</t>
  </si>
  <si>
    <t>Всего доходов</t>
  </si>
  <si>
    <t>Всего расходов</t>
  </si>
  <si>
    <t>ПРОФИЦИТ ("+") / ДЕФИЦИТ ("-")</t>
  </si>
  <si>
    <t>г. Кимры</t>
  </si>
  <si>
    <t>г. Ржев</t>
  </si>
  <si>
    <t>г. Тверь</t>
  </si>
  <si>
    <t>г. Торжок</t>
  </si>
  <si>
    <t>Бежецкий р-он</t>
  </si>
  <si>
    <t>Бельский р-он</t>
  </si>
  <si>
    <t>Бологовский р-он</t>
  </si>
  <si>
    <t>Жарковский р-он</t>
  </si>
  <si>
    <t>Западнодвинский р-он</t>
  </si>
  <si>
    <t>Зубцовский р-он</t>
  </si>
  <si>
    <t>Калининский р-он</t>
  </si>
  <si>
    <t>Калязинский р-он</t>
  </si>
  <si>
    <t>Кесовогорский р-он</t>
  </si>
  <si>
    <t>Кимрский р-он</t>
  </si>
  <si>
    <t>Конаковский р-он</t>
  </si>
  <si>
    <t>Краснохолмский р-он</t>
  </si>
  <si>
    <t>Кувшиновский р-он</t>
  </si>
  <si>
    <t>Лихославльский р-он</t>
  </si>
  <si>
    <t>Максатихинский р-он</t>
  </si>
  <si>
    <t>Молоковский р-он</t>
  </si>
  <si>
    <t>Пеновский р-он</t>
  </si>
  <si>
    <t>Рамешковский р-он</t>
  </si>
  <si>
    <t>Ржевский р-он</t>
  </si>
  <si>
    <t>Сандовский р-он</t>
  </si>
  <si>
    <t>Селижаровский р-он</t>
  </si>
  <si>
    <t>Сонковский р-он</t>
  </si>
  <si>
    <t>Спировский р-он</t>
  </si>
  <si>
    <t>Старицкий р-он</t>
  </si>
  <si>
    <t>Торжокский р-он</t>
  </si>
  <si>
    <t>Торопецкий р-он</t>
  </si>
  <si>
    <t>Фировский р-он</t>
  </si>
  <si>
    <t>ЗАТО "Озерный"</t>
  </si>
  <si>
    <t>ЗАТО "Солнечный"</t>
  </si>
  <si>
    <t>ВСЕГО</t>
  </si>
  <si>
    <t>Страница</t>
  </si>
  <si>
    <t>(#=pagenum+' из '+pagecount#)</t>
  </si>
  <si>
    <t>тыс. руб.</t>
  </si>
  <si>
    <t>Темп роста поступлений к аналогичному периоду прошлого года (%)</t>
  </si>
  <si>
    <r>
      <t xml:space="preserve">СВОДКА  ОБ ИСПОЛНЕНИИ ДОХОДОВ И РАСХОДОВ                                                     </t>
    </r>
    <r>
      <rPr>
        <b/>
        <sz val="18"/>
        <rFont val="Tahoma"/>
        <family val="2"/>
      </rPr>
      <t xml:space="preserve"> </t>
    </r>
  </si>
  <si>
    <t xml:space="preserve">                                                                                     </t>
  </si>
  <si>
    <t>Заместитель начальника управления  сводного бюджетного планирования и анализа исполнения бюджета</t>
  </si>
  <si>
    <t>Г.А. Яковлева</t>
  </si>
  <si>
    <t>Андреапольский муниципальный округ</t>
  </si>
  <si>
    <t>Весьегонский муниципальный округ</t>
  </si>
  <si>
    <t>Вышневолоцкий городской округ</t>
  </si>
  <si>
    <t>Кашинский городской округ</t>
  </si>
  <si>
    <t>Лесной муниципальный округ</t>
  </si>
  <si>
    <t>Нелидовский городской округ</t>
  </si>
  <si>
    <t>Оленинский муниципальный округ</t>
  </si>
  <si>
    <t>Осташковский городской округ</t>
  </si>
  <si>
    <t>Удомельский городской округ</t>
  </si>
  <si>
    <t>КОНСОЛИДИРОВАННЫХ БЮДЖЕТОВ МУНИЦИПАЛЬНЫХ ОБРАЗОВАНИЙ НА 1 мая 2020 года по отчетным данным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</si>
</sst>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_ ;\-#,##0\ "/>
    <numFmt numFmtId="176" formatCode="_-* #,##0_р_._-;\-* #,##0_р_._-;_-* &quot;-&quot;??_р_._-;_-@_-"/>
  </numFmts>
  <fonts count="45">
    <font>
      <sz val="10"/>
      <name val="Arial"/>
      <family val="0"/>
    </font>
    <font>
      <sz val="9"/>
      <color indexed="8"/>
      <name val="Arial"/>
      <family val="2"/>
    </font>
    <font>
      <b/>
      <sz val="16"/>
      <color indexed="10"/>
      <name val="Tahoma"/>
      <family val="2"/>
    </font>
    <font>
      <sz val="10"/>
      <name val="Arial Cyr"/>
      <family val="0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1"/>
      <color indexed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3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9"/>
      <color indexed="10"/>
      <name val="Tahoma"/>
      <family val="2"/>
    </font>
    <font>
      <i/>
      <sz val="10"/>
      <name val="Tahoma"/>
      <family val="2"/>
    </font>
    <font>
      <i/>
      <sz val="9"/>
      <color indexed="10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i/>
      <sz val="9"/>
      <name val="Tahoma"/>
      <family val="2"/>
    </font>
    <font>
      <sz val="13"/>
      <name val="Tahoma"/>
      <family val="2"/>
    </font>
    <font>
      <i/>
      <sz val="13"/>
      <name val="Tahoma"/>
      <family val="2"/>
    </font>
    <font>
      <b/>
      <sz val="11"/>
      <name val="Tahoma"/>
      <family val="2"/>
    </font>
    <font>
      <b/>
      <sz val="11"/>
      <color indexed="8"/>
      <name val="Arial"/>
      <family val="2"/>
    </font>
    <font>
      <sz val="11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double">
        <color indexed="1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double">
        <color indexed="13"/>
      </right>
      <top>
        <color indexed="63"/>
      </top>
      <bottom style="thin">
        <color indexed="1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medium">
        <color indexed="13"/>
      </top>
      <bottom style="thin">
        <color indexed="1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center" vertical="center" wrapText="1"/>
      <protection locked="0"/>
    </xf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4" fillId="0" borderId="0" applyNumberFormat="0" applyBorder="0">
      <alignment horizontal="center" vertical="center" wrapText="1"/>
      <protection locked="0"/>
    </xf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Border="0">
      <alignment horizontal="center" vertical="center" wrapText="1"/>
      <protection locked="0"/>
    </xf>
    <xf numFmtId="0" fontId="1" fillId="24" borderId="0" applyNumberFormat="0" applyBorder="0">
      <alignment horizontal="left" vertical="top"/>
      <protection locked="0"/>
    </xf>
    <xf numFmtId="0" fontId="32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52" applyFont="1" applyFill="1" applyBorder="1" applyAlignment="1" applyProtection="1">
      <alignment horizontal="left" vertical="top"/>
      <protection locked="0"/>
    </xf>
    <xf numFmtId="0" fontId="4" fillId="0" borderId="0" xfId="52" applyFont="1" applyFill="1" applyBorder="1" applyAlignment="1" applyProtection="1">
      <alignment vertical="center" wrapText="1"/>
      <protection locked="0"/>
    </xf>
    <xf numFmtId="0" fontId="5" fillId="0" borderId="0" xfId="52" applyFont="1" applyFill="1" applyBorder="1" applyAlignment="1" applyProtection="1">
      <alignment vertical="center" wrapText="1"/>
      <protection locked="0"/>
    </xf>
    <xf numFmtId="0" fontId="8" fillId="0" borderId="0" xfId="52" applyFont="1" applyFill="1" applyBorder="1" applyAlignment="1" applyProtection="1">
      <alignment vertical="center" wrapText="1"/>
      <protection locked="0"/>
    </xf>
    <xf numFmtId="0" fontId="33" fillId="0" borderId="0" xfId="52" applyFont="1" applyFill="1" applyBorder="1" applyAlignment="1" applyProtection="1">
      <alignment horizontal="left" vertical="top"/>
      <protection locked="0"/>
    </xf>
    <xf numFmtId="0" fontId="1" fillId="0" borderId="0" xfId="52" applyFont="1" applyFill="1" applyAlignment="1" applyProtection="1">
      <alignment horizontal="left" vertical="top"/>
      <protection locked="0"/>
    </xf>
    <xf numFmtId="0" fontId="33" fillId="0" borderId="0" xfId="52" applyFont="1" applyFill="1" applyBorder="1" applyAlignment="1" applyProtection="1">
      <alignment horizontal="right" vertical="top"/>
      <protection locked="0"/>
    </xf>
    <xf numFmtId="0" fontId="33" fillId="0" borderId="10" xfId="52" applyFont="1" applyFill="1" applyBorder="1" applyAlignment="1" applyProtection="1">
      <alignment horizontal="left" vertical="top"/>
      <protection locked="0"/>
    </xf>
    <xf numFmtId="0" fontId="33" fillId="0" borderId="11" xfId="52" applyFont="1" applyFill="1" applyBorder="1" applyAlignment="1" applyProtection="1">
      <alignment horizontal="left" vertical="top"/>
      <protection locked="0"/>
    </xf>
    <xf numFmtId="0" fontId="10" fillId="0" borderId="12" xfId="52" applyFont="1" applyFill="1" applyBorder="1" applyAlignment="1" applyProtection="1">
      <alignment horizontal="right" vertical="top"/>
      <protection locked="0"/>
    </xf>
    <xf numFmtId="0" fontId="10" fillId="0" borderId="13" xfId="52" applyFont="1" applyFill="1" applyBorder="1" applyAlignment="1" applyProtection="1">
      <alignment horizontal="right" vertical="top"/>
      <protection locked="0"/>
    </xf>
    <xf numFmtId="0" fontId="34" fillId="0" borderId="0" xfId="52" applyFont="1" applyFill="1" applyAlignment="1" applyProtection="1">
      <alignment horizontal="right" vertical="top"/>
      <protection locked="0"/>
    </xf>
    <xf numFmtId="3" fontId="8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5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6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7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9" xfId="52" applyNumberFormat="1" applyFont="1" applyFill="1" applyBorder="1" applyAlignment="1" applyProtection="1">
      <alignment vertical="center" wrapText="1"/>
      <protection locked="0"/>
    </xf>
    <xf numFmtId="3" fontId="35" fillId="0" borderId="19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20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4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21" xfId="52" applyNumberFormat="1" applyFont="1" applyFill="1" applyBorder="1" applyAlignment="1" applyProtection="1">
      <alignment vertical="center" wrapText="1"/>
      <protection locked="0"/>
    </xf>
    <xf numFmtId="3" fontId="10" fillId="0" borderId="22" xfId="52" applyNumberFormat="1" applyFont="1" applyFill="1" applyBorder="1" applyAlignment="1" applyProtection="1">
      <alignment vertical="center" wrapText="1"/>
      <protection locked="0"/>
    </xf>
    <xf numFmtId="3" fontId="10" fillId="0" borderId="23" xfId="52" applyNumberFormat="1" applyFont="1" applyFill="1" applyBorder="1" applyAlignment="1" applyProtection="1">
      <alignment vertical="center" wrapText="1"/>
      <protection locked="0"/>
    </xf>
    <xf numFmtId="3" fontId="10" fillId="0" borderId="24" xfId="52" applyNumberFormat="1" applyFont="1" applyFill="1" applyBorder="1" applyAlignment="1" applyProtection="1">
      <alignment vertical="center" wrapText="1"/>
      <protection locked="0"/>
    </xf>
    <xf numFmtId="3" fontId="39" fillId="0" borderId="22" xfId="52" applyNumberFormat="1" applyFont="1" applyFill="1" applyBorder="1" applyAlignment="1" applyProtection="1">
      <alignment vertical="center" wrapText="1"/>
      <protection locked="0"/>
    </xf>
    <xf numFmtId="3" fontId="39" fillId="0" borderId="23" xfId="52" applyNumberFormat="1" applyFont="1" applyFill="1" applyBorder="1" applyAlignment="1" applyProtection="1">
      <alignment vertical="center" wrapText="1"/>
      <protection locked="0"/>
    </xf>
    <xf numFmtId="3" fontId="37" fillId="0" borderId="21" xfId="52" applyNumberFormat="1" applyFont="1" applyFill="1" applyBorder="1" applyAlignment="1" applyProtection="1">
      <alignment horizontal="left" vertical="center" wrapText="1" indent="3"/>
      <protection locked="0"/>
    </xf>
    <xf numFmtId="3" fontId="40" fillId="0" borderId="22" xfId="52" applyNumberFormat="1" applyFont="1" applyFill="1" applyBorder="1" applyAlignment="1" applyProtection="1">
      <alignment vertical="center" wrapText="1"/>
      <protection locked="0"/>
    </xf>
    <xf numFmtId="174" fontId="40" fillId="0" borderId="22" xfId="52" applyNumberFormat="1" applyFont="1" applyFill="1" applyBorder="1" applyAlignment="1" applyProtection="1">
      <alignment vertical="center" wrapText="1"/>
      <protection locked="0"/>
    </xf>
    <xf numFmtId="174" fontId="40" fillId="0" borderId="23" xfId="52" applyNumberFormat="1" applyFont="1" applyFill="1" applyBorder="1" applyAlignment="1" applyProtection="1">
      <alignment vertical="center" wrapText="1"/>
      <protection locked="0"/>
    </xf>
    <xf numFmtId="3" fontId="40" fillId="0" borderId="24" xfId="52" applyNumberFormat="1" applyFont="1" applyFill="1" applyBorder="1" applyAlignment="1" applyProtection="1">
      <alignment vertical="center" wrapText="1"/>
      <protection locked="0"/>
    </xf>
    <xf numFmtId="3" fontId="41" fillId="0" borderId="22" xfId="52" applyNumberFormat="1" applyFont="1" applyFill="1" applyBorder="1" applyAlignment="1" applyProtection="1">
      <alignment vertical="center" wrapText="1"/>
      <protection locked="0"/>
    </xf>
    <xf numFmtId="3" fontId="41" fillId="0" borderId="23" xfId="52" applyNumberFormat="1" applyFont="1" applyFill="1" applyBorder="1" applyAlignment="1" applyProtection="1">
      <alignment vertical="center" wrapText="1"/>
      <protection locked="0"/>
    </xf>
    <xf numFmtId="10" fontId="36" fillId="0" borderId="25" xfId="52" applyNumberFormat="1" applyFont="1" applyFill="1" applyBorder="1" applyAlignment="1" applyProtection="1">
      <alignment vertical="center" wrapText="1"/>
      <protection locked="0"/>
    </xf>
    <xf numFmtId="10" fontId="36" fillId="0" borderId="26" xfId="52" applyNumberFormat="1" applyFont="1" applyFill="1" applyBorder="1" applyAlignment="1" applyProtection="1">
      <alignment vertical="center" wrapText="1"/>
      <protection locked="0"/>
    </xf>
    <xf numFmtId="174" fontId="34" fillId="0" borderId="27" xfId="52" applyNumberFormat="1" applyFont="1" applyFill="1" applyBorder="1" applyAlignment="1" applyProtection="1">
      <alignment vertical="center" wrapText="1"/>
      <protection locked="0"/>
    </xf>
    <xf numFmtId="10" fontId="36" fillId="0" borderId="28" xfId="52" applyNumberFormat="1" applyFont="1" applyFill="1" applyBorder="1" applyAlignment="1" applyProtection="1">
      <alignment vertical="center" wrapText="1"/>
      <protection locked="0"/>
    </xf>
    <xf numFmtId="10" fontId="36" fillId="0" borderId="29" xfId="52" applyNumberFormat="1" applyFont="1" applyFill="1" applyBorder="1" applyAlignment="1" applyProtection="1">
      <alignment vertical="center" wrapText="1"/>
      <protection locked="0"/>
    </xf>
    <xf numFmtId="174" fontId="34" fillId="0" borderId="30" xfId="52" applyNumberFormat="1" applyFont="1" applyFill="1" applyBorder="1" applyAlignment="1" applyProtection="1">
      <alignment vertical="center" wrapText="1"/>
      <protection locked="0"/>
    </xf>
    <xf numFmtId="10" fontId="36" fillId="0" borderId="31" xfId="52" applyNumberFormat="1" applyFont="1" applyFill="1" applyBorder="1" applyAlignment="1" applyProtection="1">
      <alignment vertical="center" wrapText="1"/>
      <protection locked="0"/>
    </xf>
    <xf numFmtId="10" fontId="36" fillId="0" borderId="32" xfId="52" applyNumberFormat="1" applyFont="1" applyFill="1" applyBorder="1" applyAlignment="1" applyProtection="1">
      <alignment vertical="center" wrapText="1"/>
      <protection locked="0"/>
    </xf>
    <xf numFmtId="174" fontId="34" fillId="0" borderId="33" xfId="52" applyNumberFormat="1" applyFont="1" applyFill="1" applyBorder="1" applyAlignment="1" applyProtection="1">
      <alignment vertical="center" wrapText="1"/>
      <protection locked="0"/>
    </xf>
    <xf numFmtId="0" fontId="12" fillId="0" borderId="34" xfId="52" applyFont="1" applyFill="1" applyBorder="1" applyAlignment="1" applyProtection="1">
      <alignment horizontal="center" vertical="top"/>
      <protection locked="0"/>
    </xf>
    <xf numFmtId="174" fontId="42" fillId="0" borderId="35" xfId="52" applyNumberFormat="1" applyFont="1" applyFill="1" applyBorder="1" applyAlignment="1" applyProtection="1">
      <alignment vertical="center" wrapText="1"/>
      <protection locked="0"/>
    </xf>
    <xf numFmtId="3" fontId="11" fillId="0" borderId="22" xfId="52" applyNumberFormat="1" applyFont="1" applyFill="1" applyBorder="1" applyAlignment="1" applyProtection="1">
      <alignment vertical="center" wrapText="1"/>
      <protection locked="0"/>
    </xf>
    <xf numFmtId="174" fontId="11" fillId="0" borderId="36" xfId="52" applyNumberFormat="1" applyFont="1" applyFill="1" applyBorder="1" applyAlignment="1" applyProtection="1">
      <alignment vertical="center" wrapText="1"/>
      <protection locked="0"/>
    </xf>
    <xf numFmtId="174" fontId="11" fillId="0" borderId="37" xfId="52" applyNumberFormat="1" applyFont="1" applyFill="1" applyBorder="1" applyAlignment="1" applyProtection="1">
      <alignment vertical="center" wrapText="1"/>
      <protection locked="0"/>
    </xf>
    <xf numFmtId="174" fontId="11" fillId="0" borderId="22" xfId="52" applyNumberFormat="1" applyFont="1" applyFill="1" applyBorder="1" applyAlignment="1" applyProtection="1">
      <alignment vertical="center" wrapText="1"/>
      <protection locked="0"/>
    </xf>
    <xf numFmtId="3" fontId="40" fillId="0" borderId="38" xfId="52" applyNumberFormat="1" applyFont="1" applyFill="1" applyBorder="1" applyAlignment="1" applyProtection="1">
      <alignment vertical="center" wrapText="1"/>
      <protection locked="0"/>
    </xf>
    <xf numFmtId="3" fontId="40" fillId="0" borderId="36" xfId="52" applyNumberFormat="1" applyFont="1" applyFill="1" applyBorder="1" applyAlignment="1" applyProtection="1">
      <alignment vertical="center" wrapText="1"/>
      <protection locked="0"/>
    </xf>
    <xf numFmtId="3" fontId="11" fillId="0" borderId="36" xfId="52" applyNumberFormat="1" applyFont="1" applyFill="1" applyBorder="1" applyAlignment="1" applyProtection="1">
      <alignment vertical="center" wrapText="1"/>
      <protection locked="0"/>
    </xf>
    <xf numFmtId="3" fontId="11" fillId="0" borderId="37" xfId="52" applyNumberFormat="1" applyFont="1" applyFill="1" applyBorder="1" applyAlignment="1" applyProtection="1">
      <alignment vertical="center" wrapText="1"/>
      <protection locked="0"/>
    </xf>
    <xf numFmtId="0" fontId="34" fillId="0" borderId="0" xfId="52" applyFont="1" applyFill="1" applyBorder="1" applyAlignment="1" applyProtection="1">
      <alignment horizontal="left" vertical="top" indent="1"/>
      <protection locked="0"/>
    </xf>
    <xf numFmtId="0" fontId="34" fillId="0" borderId="0" xfId="52" applyFont="1" applyFill="1" applyAlignment="1" applyProtection="1">
      <alignment horizontal="left" vertical="top" indent="1"/>
      <protection locked="0"/>
    </xf>
    <xf numFmtId="0" fontId="43" fillId="0" borderId="0" xfId="52" applyFont="1" applyFill="1" applyBorder="1" applyAlignment="1" applyProtection="1">
      <alignment horizontal="center" vertical="top"/>
      <protection locked="0"/>
    </xf>
    <xf numFmtId="174" fontId="6" fillId="0" borderId="0" xfId="52" applyNumberFormat="1" applyFont="1" applyFill="1" applyBorder="1" applyAlignment="1" applyProtection="1">
      <alignment vertical="center" wrapText="1"/>
      <protection locked="0"/>
    </xf>
    <xf numFmtId="174" fontId="44" fillId="0" borderId="0" xfId="52" applyNumberFormat="1" applyFont="1" applyFill="1" applyBorder="1" applyAlignment="1" applyProtection="1">
      <alignment vertical="center" wrapText="1"/>
      <protection locked="0"/>
    </xf>
    <xf numFmtId="174" fontId="34" fillId="0" borderId="0" xfId="52" applyNumberFormat="1" applyFont="1" applyFill="1" applyBorder="1" applyAlignment="1" applyProtection="1">
      <alignment vertical="center" wrapText="1"/>
      <protection locked="0"/>
    </xf>
    <xf numFmtId="4" fontId="1" fillId="0" borderId="0" xfId="52" applyNumberFormat="1" applyFont="1" applyFill="1" applyBorder="1" applyAlignment="1" applyProtection="1">
      <alignment horizontal="left" vertical="top"/>
      <protection locked="0"/>
    </xf>
    <xf numFmtId="0" fontId="0" fillId="0" borderId="0" xfId="52" applyFill="1">
      <alignment/>
      <protection/>
    </xf>
    <xf numFmtId="3" fontId="10" fillId="0" borderId="39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0" xfId="52" applyNumberFormat="1" applyFont="1" applyFill="1" applyBorder="1" applyAlignment="1" applyProtection="1">
      <alignment vertical="center" wrapText="1"/>
      <protection locked="0"/>
    </xf>
    <xf numFmtId="3" fontId="36" fillId="0" borderId="41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2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3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4" xfId="52" applyNumberFormat="1" applyFont="1" applyFill="1" applyBorder="1" applyAlignment="1" applyProtection="1">
      <alignment vertical="center" wrapText="1"/>
      <protection locked="0"/>
    </xf>
    <xf numFmtId="3" fontId="37" fillId="0" borderId="45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8" xfId="52" applyNumberFormat="1" applyFont="1" applyFill="1" applyBorder="1" applyAlignment="1" applyProtection="1">
      <alignment vertical="center" wrapText="1"/>
      <protection locked="0"/>
    </xf>
    <xf numFmtId="3" fontId="36" fillId="0" borderId="29" xfId="52" applyNumberFormat="1" applyFont="1" applyFill="1" applyBorder="1" applyAlignment="1" applyProtection="1">
      <alignment vertical="center" wrapText="1"/>
      <protection locked="0"/>
    </xf>
    <xf numFmtId="3" fontId="36" fillId="0" borderId="30" xfId="52" applyNumberFormat="1" applyFont="1" applyFill="1" applyBorder="1" applyAlignment="1" applyProtection="1">
      <alignment vertical="center" wrapText="1"/>
      <protection locked="0"/>
    </xf>
    <xf numFmtId="3" fontId="10" fillId="0" borderId="45" xfId="52" applyNumberFormat="1" applyFont="1" applyFill="1" applyBorder="1" applyAlignment="1" applyProtection="1">
      <alignment vertical="center" wrapText="1"/>
      <protection locked="0"/>
    </xf>
    <xf numFmtId="3" fontId="10" fillId="0" borderId="46" xfId="52" applyNumberFormat="1" applyFont="1" applyFill="1" applyBorder="1" applyAlignment="1" applyProtection="1">
      <alignment vertical="center" wrapText="1"/>
      <protection locked="0"/>
    </xf>
    <xf numFmtId="4" fontId="0" fillId="0" borderId="45" xfId="52" applyNumberFormat="1" applyFont="1" applyFill="1" applyBorder="1">
      <alignment/>
      <protection/>
    </xf>
    <xf numFmtId="4" fontId="3" fillId="0" borderId="21" xfId="53" applyNumberFormat="1" applyFill="1" applyBorder="1">
      <alignment/>
      <protection/>
    </xf>
    <xf numFmtId="4" fontId="3" fillId="0" borderId="22" xfId="53" applyNumberFormat="1" applyFill="1" applyBorder="1">
      <alignment/>
      <protection/>
    </xf>
    <xf numFmtId="3" fontId="10" fillId="0" borderId="47" xfId="52" applyNumberFormat="1" applyFont="1" applyFill="1" applyBorder="1" applyAlignment="1" applyProtection="1">
      <alignment vertical="center" wrapText="1"/>
      <protection locked="0"/>
    </xf>
    <xf numFmtId="3" fontId="10" fillId="0" borderId="48" xfId="52" applyNumberFormat="1" applyFont="1" applyFill="1" applyBorder="1" applyAlignment="1" applyProtection="1">
      <alignment vertical="center" wrapText="1"/>
      <protection locked="0"/>
    </xf>
    <xf numFmtId="4" fontId="3" fillId="0" borderId="49" xfId="53" applyNumberFormat="1" applyFill="1" applyBorder="1">
      <alignment/>
      <protection/>
    </xf>
    <xf numFmtId="4" fontId="3" fillId="0" borderId="50" xfId="53" applyNumberFormat="1" applyFill="1" applyBorder="1">
      <alignment/>
      <protection/>
    </xf>
    <xf numFmtId="4" fontId="0" fillId="0" borderId="0" xfId="52" applyNumberFormat="1" applyFill="1">
      <alignment/>
      <protection/>
    </xf>
    <xf numFmtId="4" fontId="3" fillId="0" borderId="22" xfId="54" applyNumberFormat="1" applyFill="1" applyBorder="1">
      <alignment/>
      <protection/>
    </xf>
    <xf numFmtId="0" fontId="13" fillId="0" borderId="0" xfId="52" applyFont="1" applyFill="1">
      <alignment/>
      <protection/>
    </xf>
    <xf numFmtId="0" fontId="0" fillId="0" borderId="0" xfId="52" applyFill="1" applyBorder="1">
      <alignment/>
      <protection/>
    </xf>
    <xf numFmtId="3" fontId="40" fillId="0" borderId="21" xfId="52" applyNumberFormat="1" applyFont="1" applyFill="1" applyBorder="1" applyAlignment="1" applyProtection="1">
      <alignment vertical="center" wrapText="1"/>
      <protection locked="0"/>
    </xf>
    <xf numFmtId="174" fontId="40" fillId="0" borderId="23" xfId="52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8" fillId="0" borderId="0" xfId="52" applyFont="1" applyFill="1" applyBorder="1" applyAlignment="1" applyProtection="1">
      <alignment horizontal="center" vertical="center" wrapText="1"/>
      <protection locked="0"/>
    </xf>
    <xf numFmtId="0" fontId="12" fillId="0" borderId="51" xfId="52" applyFont="1" applyFill="1" applyBorder="1" applyAlignment="1" applyProtection="1">
      <alignment horizontal="center" vertical="top"/>
      <protection locked="0"/>
    </xf>
    <xf numFmtId="0" fontId="12" fillId="0" borderId="52" xfId="52" applyFont="1" applyFill="1" applyBorder="1" applyAlignment="1" applyProtection="1">
      <alignment horizontal="center" vertical="top"/>
      <protection locked="0"/>
    </xf>
    <xf numFmtId="0" fontId="12" fillId="0" borderId="53" xfId="52" applyFont="1" applyFill="1" applyBorder="1" applyAlignment="1" applyProtection="1">
      <alignment horizontal="center" vertical="top"/>
      <protection locked="0"/>
    </xf>
    <xf numFmtId="0" fontId="14" fillId="0" borderId="11" xfId="52" applyFont="1" applyFill="1" applyBorder="1" applyAlignment="1" applyProtection="1">
      <alignment horizontal="center" vertical="center"/>
      <protection locked="0"/>
    </xf>
    <xf numFmtId="0" fontId="14" fillId="0" borderId="52" xfId="52" applyFont="1" applyFill="1" applyBorder="1" applyAlignment="1" applyProtection="1">
      <alignment horizontal="center" vertical="center"/>
      <protection locked="0"/>
    </xf>
    <xf numFmtId="0" fontId="14" fillId="0" borderId="53" xfId="52" applyFont="1" applyFill="1" applyBorder="1" applyAlignment="1" applyProtection="1">
      <alignment horizontal="center" vertical="center"/>
      <protection locked="0"/>
    </xf>
    <xf numFmtId="0" fontId="12" fillId="0" borderId="0" xfId="52" applyFont="1" applyFill="1" applyAlignment="1">
      <alignment horizontal="center"/>
      <protection/>
    </xf>
    <xf numFmtId="0" fontId="12" fillId="0" borderId="0" xfId="52" applyFont="1" applyFill="1" applyAlignment="1">
      <alignment wrapText="1"/>
      <protection/>
    </xf>
    <xf numFmtId="0" fontId="0" fillId="0" borderId="0" xfId="0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одка мо 1.08. 07" xfId="53"/>
    <cellStyle name="Обычный_сводка мо 1.10. 06 отчет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CF7FD"/>
      <rgbColor rgb="00EAEAEA"/>
      <rgbColor rgb="0033333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1</xdr:col>
      <xdr:colOff>0</xdr:colOff>
      <xdr:row>62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437322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6"/>
  <sheetViews>
    <sheetView tabSelected="1" zoomScale="80" zoomScaleNormal="80" zoomScalePageLayoutView="0" workbookViewId="0" topLeftCell="L2">
      <pane xSplit="2" ySplit="16" topLeftCell="N39" activePane="bottomRight" state="frozen"/>
      <selection pane="topLeft" activeCell="L2" sqref="L2"/>
      <selection pane="topRight" activeCell="N2" sqref="N2"/>
      <selection pane="bottomLeft" activeCell="L19" sqref="L19"/>
      <selection pane="bottomRight" activeCell="V45" sqref="V45"/>
    </sheetView>
  </sheetViews>
  <sheetFormatPr defaultColWidth="9.140625" defaultRowHeight="12.75"/>
  <cols>
    <col min="1" max="10" width="0" style="66" hidden="1" customWidth="1"/>
    <col min="11" max="11" width="4.7109375" style="66" hidden="1" customWidth="1"/>
    <col min="12" max="12" width="39.140625" style="66" customWidth="1"/>
    <col min="13" max="13" width="20.140625" style="66" hidden="1" customWidth="1"/>
    <col min="14" max="14" width="21.421875" style="66" customWidth="1"/>
    <col min="15" max="15" width="21.8515625" style="66" customWidth="1"/>
    <col min="16" max="16" width="19.28125" style="66" customWidth="1"/>
    <col min="17" max="17" width="25.140625" style="66" customWidth="1"/>
    <col min="18" max="18" width="22.8515625" style="66" customWidth="1"/>
    <col min="19" max="19" width="18.57421875" style="66" customWidth="1"/>
    <col min="20" max="20" width="20.57421875" style="66" customWidth="1"/>
    <col min="21" max="21" width="16.8515625" style="66" customWidth="1"/>
    <col min="22" max="22" width="22.00390625" style="66" customWidth="1"/>
    <col min="23" max="23" width="19.00390625" style="66" customWidth="1"/>
    <col min="24" max="25" width="9.140625" style="66" hidden="1" customWidth="1"/>
    <col min="26" max="26" width="21.140625" style="66" customWidth="1"/>
    <col min="27" max="27" width="14.28125" style="66" hidden="1" customWidth="1"/>
    <col min="28" max="28" width="19.00390625" style="66" customWidth="1"/>
    <col min="29" max="29" width="22.28125" style="66" customWidth="1"/>
    <col min="30" max="34" width="0" style="66" hidden="1" customWidth="1"/>
    <col min="35" max="35" width="17.140625" style="66" hidden="1" customWidth="1"/>
    <col min="36" max="36" width="17.00390625" style="66" hidden="1" customWidth="1"/>
    <col min="37" max="16384" width="9.140625" style="66" customWidth="1"/>
  </cols>
  <sheetData>
    <row r="1" spans="1:10" ht="12.75" hidden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57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29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92" t="s">
        <v>48</v>
      </c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</row>
    <row r="4" spans="1:29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93" t="s">
        <v>61</v>
      </c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</row>
    <row r="5" spans="1:34" ht="12.75" hidden="1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"/>
      <c r="AE5" s="6"/>
      <c r="AF5" s="6"/>
      <c r="AG5" s="6"/>
      <c r="AH5" s="6"/>
    </row>
    <row r="6" spans="1:34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1"/>
      <c r="AE6" s="6"/>
      <c r="AF6" s="6"/>
      <c r="AG6" s="6"/>
      <c r="AH6" s="6"/>
    </row>
    <row r="7" spans="1:34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1"/>
      <c r="AE7" s="6"/>
      <c r="AF7" s="6"/>
      <c r="AG7" s="6"/>
      <c r="AH7" s="6"/>
    </row>
    <row r="8" spans="1:34" ht="12.75" hidden="1">
      <c r="A8" s="1"/>
      <c r="B8" s="1"/>
      <c r="C8" s="1"/>
      <c r="D8" s="1"/>
      <c r="E8" s="1"/>
      <c r="F8" s="1"/>
      <c r="G8" s="1"/>
      <c r="H8" s="1"/>
      <c r="I8" s="1"/>
      <c r="J8" s="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1"/>
      <c r="AE8" s="6"/>
      <c r="AF8" s="6"/>
      <c r="AG8" s="6"/>
      <c r="AH8" s="6"/>
    </row>
    <row r="9" spans="1:34" ht="12.75" hidden="1">
      <c r="A9" s="1"/>
      <c r="B9" s="1"/>
      <c r="C9" s="1"/>
      <c r="D9" s="1"/>
      <c r="E9" s="1"/>
      <c r="F9" s="1"/>
      <c r="G9" s="1"/>
      <c r="H9" s="1"/>
      <c r="I9" s="1"/>
      <c r="J9" s="1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1"/>
      <c r="AE9" s="6"/>
      <c r="AF9" s="6"/>
      <c r="AG9" s="6"/>
      <c r="AH9" s="6"/>
    </row>
    <row r="10" spans="1:34" ht="12.7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1"/>
      <c r="AE10" s="6"/>
      <c r="AF10" s="6"/>
      <c r="AG10" s="6"/>
      <c r="AH10" s="6"/>
    </row>
    <row r="11" spans="1:34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1"/>
      <c r="AE11" s="6"/>
      <c r="AF11" s="6"/>
      <c r="AG11" s="6"/>
      <c r="AH11" s="6"/>
    </row>
    <row r="12" spans="1:34" ht="12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1"/>
      <c r="AE12" s="6"/>
      <c r="AF12" s="6"/>
      <c r="AG12" s="6"/>
      <c r="AH12" s="6"/>
    </row>
    <row r="13" spans="1:3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1"/>
      <c r="AE13" s="6"/>
      <c r="AF13" s="6"/>
      <c r="AG13" s="6"/>
      <c r="AH13" s="6"/>
    </row>
    <row r="14" spans="1:34" ht="13.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7" t="s">
        <v>46</v>
      </c>
      <c r="AD14" s="1"/>
      <c r="AE14" s="6"/>
      <c r="AF14" s="6"/>
      <c r="AG14" s="6"/>
      <c r="AH14" s="6"/>
    </row>
    <row r="15" spans="1:34" ht="17.2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5"/>
      <c r="L15" s="8"/>
      <c r="M15" s="9"/>
      <c r="N15" s="94" t="s">
        <v>7</v>
      </c>
      <c r="O15" s="95"/>
      <c r="P15" s="95"/>
      <c r="Q15" s="95"/>
      <c r="R15" s="96"/>
      <c r="S15" s="94" t="s">
        <v>8</v>
      </c>
      <c r="T15" s="95"/>
      <c r="U15" s="95"/>
      <c r="V15" s="95"/>
      <c r="W15" s="96"/>
      <c r="X15" s="10"/>
      <c r="Y15" s="11"/>
      <c r="Z15" s="97" t="s">
        <v>9</v>
      </c>
      <c r="AA15" s="98"/>
      <c r="AB15" s="98"/>
      <c r="AC15" s="99"/>
      <c r="AD15" s="1"/>
      <c r="AE15" s="6"/>
      <c r="AF15" s="6"/>
      <c r="AG15" s="6"/>
      <c r="AH15" s="12"/>
    </row>
    <row r="16" spans="1:34" ht="65.25" customHeight="1">
      <c r="A16" s="1"/>
      <c r="B16" s="1"/>
      <c r="C16" s="1"/>
      <c r="D16" s="1"/>
      <c r="E16" s="1"/>
      <c r="F16" s="1"/>
      <c r="G16" s="1"/>
      <c r="H16" s="1"/>
      <c r="I16" s="1"/>
      <c r="J16" s="1">
        <v>-2</v>
      </c>
      <c r="K16" s="67" t="s">
        <v>0</v>
      </c>
      <c r="L16" s="13" t="s">
        <v>1</v>
      </c>
      <c r="M16" s="68"/>
      <c r="N16" s="14" t="s">
        <v>2</v>
      </c>
      <c r="O16" s="15" t="s">
        <v>3</v>
      </c>
      <c r="P16" s="15" t="s">
        <v>4</v>
      </c>
      <c r="Q16" s="15" t="s">
        <v>5</v>
      </c>
      <c r="R16" s="16" t="s">
        <v>47</v>
      </c>
      <c r="S16" s="14" t="s">
        <v>2</v>
      </c>
      <c r="T16" s="15" t="s">
        <v>3</v>
      </c>
      <c r="U16" s="15" t="s">
        <v>4</v>
      </c>
      <c r="V16" s="15" t="s">
        <v>5</v>
      </c>
      <c r="W16" s="16" t="s">
        <v>47</v>
      </c>
      <c r="X16" s="17"/>
      <c r="Y16" s="18"/>
      <c r="Z16" s="19" t="s">
        <v>2</v>
      </c>
      <c r="AA16" s="19" t="s">
        <v>6</v>
      </c>
      <c r="AB16" s="19" t="s">
        <v>3</v>
      </c>
      <c r="AC16" s="20" t="s">
        <v>5</v>
      </c>
      <c r="AD16" s="69" t="s">
        <v>2</v>
      </c>
      <c r="AE16" s="70" t="s">
        <v>6</v>
      </c>
      <c r="AF16" s="70" t="s">
        <v>3</v>
      </c>
      <c r="AG16" s="71" t="s">
        <v>5</v>
      </c>
      <c r="AH16" s="6"/>
    </row>
    <row r="17" spans="1:34" ht="15">
      <c r="A17" s="6"/>
      <c r="B17" s="6"/>
      <c r="C17" s="6"/>
      <c r="D17" s="6"/>
      <c r="E17" s="6"/>
      <c r="F17" s="6"/>
      <c r="G17" s="6"/>
      <c r="H17" s="6"/>
      <c r="I17" s="1"/>
      <c r="J17" s="1"/>
      <c r="K17" s="72"/>
      <c r="L17" s="21">
        <v>1</v>
      </c>
      <c r="M17" s="73"/>
      <c r="N17" s="21">
        <v>2</v>
      </c>
      <c r="O17" s="22">
        <v>3</v>
      </c>
      <c r="P17" s="22">
        <v>4</v>
      </c>
      <c r="Q17" s="22">
        <v>5</v>
      </c>
      <c r="R17" s="23">
        <v>6</v>
      </c>
      <c r="S17" s="21">
        <v>7</v>
      </c>
      <c r="T17" s="22">
        <v>8</v>
      </c>
      <c r="U17" s="22">
        <v>9</v>
      </c>
      <c r="V17" s="22">
        <v>10</v>
      </c>
      <c r="W17" s="23">
        <v>11</v>
      </c>
      <c r="X17" s="24"/>
      <c r="Y17" s="22"/>
      <c r="Z17" s="25">
        <v>12</v>
      </c>
      <c r="AA17" s="25"/>
      <c r="AB17" s="25">
        <v>13</v>
      </c>
      <c r="AC17" s="26">
        <v>14</v>
      </c>
      <c r="AD17" s="74"/>
      <c r="AE17" s="75"/>
      <c r="AF17" s="75"/>
      <c r="AG17" s="76"/>
      <c r="AH17" s="6"/>
    </row>
    <row r="18" spans="1:34" ht="12.75">
      <c r="A18" s="6"/>
      <c r="B18" s="6"/>
      <c r="C18" s="6"/>
      <c r="D18" s="6"/>
      <c r="E18" s="6"/>
      <c r="F18" s="6"/>
      <c r="G18" s="6"/>
      <c r="H18" s="6"/>
      <c r="I18" s="1"/>
      <c r="J18" s="1">
        <v>0</v>
      </c>
      <c r="K18" s="72"/>
      <c r="L18" s="27"/>
      <c r="M18" s="77"/>
      <c r="N18" s="27"/>
      <c r="O18" s="28"/>
      <c r="P18" s="28"/>
      <c r="Q18" s="28"/>
      <c r="R18" s="29"/>
      <c r="S18" s="27"/>
      <c r="T18" s="28"/>
      <c r="U18" s="28"/>
      <c r="V18" s="28"/>
      <c r="W18" s="29"/>
      <c r="X18" s="30"/>
      <c r="Y18" s="28"/>
      <c r="Z18" s="31"/>
      <c r="AA18" s="31"/>
      <c r="AB18" s="31"/>
      <c r="AC18" s="32"/>
      <c r="AD18" s="74"/>
      <c r="AE18" s="75"/>
      <c r="AF18" s="75"/>
      <c r="AG18" s="76"/>
      <c r="AH18" s="6"/>
    </row>
    <row r="19" spans="1:36" ht="20.25" customHeight="1">
      <c r="A19" s="6"/>
      <c r="B19" s="6"/>
      <c r="C19" s="6"/>
      <c r="D19" s="6"/>
      <c r="E19" s="6"/>
      <c r="F19" s="6"/>
      <c r="G19" s="6"/>
      <c r="H19" s="6"/>
      <c r="I19" s="1"/>
      <c r="J19" s="1">
        <v>2</v>
      </c>
      <c r="K19" s="82">
        <v>16</v>
      </c>
      <c r="L19" s="33" t="s">
        <v>10</v>
      </c>
      <c r="M19" s="79">
        <v>316045296</v>
      </c>
      <c r="N19" s="34">
        <v>854555.14936</v>
      </c>
      <c r="O19" s="34">
        <v>253165.12715000001</v>
      </c>
      <c r="P19" s="35">
        <f aca="true" t="shared" si="0" ref="P19:P61">O19/N19*100</f>
        <v>29.625370268917383</v>
      </c>
      <c r="Q19" s="34">
        <v>238815.63225999998</v>
      </c>
      <c r="R19" s="36">
        <f aca="true" t="shared" si="1" ref="R19:R60">O19/Q19*100</f>
        <v>106.00860787637959</v>
      </c>
      <c r="S19" s="90">
        <v>858902.82936</v>
      </c>
      <c r="T19" s="34">
        <v>264987.39463</v>
      </c>
      <c r="U19" s="35">
        <f aca="true" t="shared" si="2" ref="U19:U61">T19/S19*100</f>
        <v>30.851847912464304</v>
      </c>
      <c r="V19" s="34">
        <v>263023.91605</v>
      </c>
      <c r="W19" s="36">
        <f aca="true" t="shared" si="3" ref="W19:W60">T19/V19*100</f>
        <v>100.74650191871781</v>
      </c>
      <c r="X19" s="37"/>
      <c r="Y19" s="34"/>
      <c r="Z19" s="38">
        <f aca="true" t="shared" si="4" ref="Z19:AA61">N19-S19</f>
        <v>-4347.679999999935</v>
      </c>
      <c r="AA19" s="38">
        <f t="shared" si="4"/>
        <v>-11822.26747999998</v>
      </c>
      <c r="AB19" s="38">
        <f aca="true" t="shared" si="5" ref="AB19:AB61">O19-T19</f>
        <v>-11822.26747999998</v>
      </c>
      <c r="AC19" s="39">
        <f aca="true" t="shared" si="6" ref="AC19:AC59">Q19-V19</f>
        <v>-24208.283790000016</v>
      </c>
      <c r="AD19" s="40">
        <v>0.04077711047735438</v>
      </c>
      <c r="AE19" s="41">
        <v>0.07334219344112561</v>
      </c>
      <c r="AF19" s="41">
        <v>-0.8576123716692488</v>
      </c>
      <c r="AG19" s="42">
        <v>-1.1235520781936514</v>
      </c>
      <c r="AH19" s="6"/>
      <c r="AI19" s="80">
        <v>-32154590.13</v>
      </c>
      <c r="AJ19" s="81">
        <v>8611904.55</v>
      </c>
    </row>
    <row r="20" spans="1:36" ht="20.25" customHeight="1">
      <c r="A20" s="6"/>
      <c r="B20" s="6"/>
      <c r="C20" s="6"/>
      <c r="D20" s="6"/>
      <c r="E20" s="6"/>
      <c r="F20" s="6"/>
      <c r="G20" s="6"/>
      <c r="H20" s="6"/>
      <c r="I20" s="1"/>
      <c r="J20" s="1">
        <v>3</v>
      </c>
      <c r="K20" s="82">
        <v>31</v>
      </c>
      <c r="L20" s="33" t="s">
        <v>11</v>
      </c>
      <c r="M20" s="79">
        <v>329283383</v>
      </c>
      <c r="N20" s="34">
        <v>1263283.19</v>
      </c>
      <c r="O20" s="34">
        <v>331149.09636</v>
      </c>
      <c r="P20" s="35">
        <f t="shared" si="0"/>
        <v>26.213369969721516</v>
      </c>
      <c r="Q20" s="34">
        <v>299833.94897</v>
      </c>
      <c r="R20" s="36">
        <f t="shared" si="1"/>
        <v>110.44416334360233</v>
      </c>
      <c r="S20" s="90">
        <v>1319046.93949</v>
      </c>
      <c r="T20" s="34">
        <v>279538.19332</v>
      </c>
      <c r="U20" s="35">
        <f t="shared" si="2"/>
        <v>21.192437126466587</v>
      </c>
      <c r="V20" s="34">
        <v>262011.15873</v>
      </c>
      <c r="W20" s="36">
        <f t="shared" si="3"/>
        <v>106.68942295242528</v>
      </c>
      <c r="X20" s="37"/>
      <c r="Y20" s="34"/>
      <c r="Z20" s="38">
        <f t="shared" si="4"/>
        <v>-55763.749490000075</v>
      </c>
      <c r="AA20" s="38">
        <f t="shared" si="4"/>
        <v>51610.903040000005</v>
      </c>
      <c r="AB20" s="38">
        <f t="shared" si="5"/>
        <v>51610.903040000005</v>
      </c>
      <c r="AC20" s="39">
        <f t="shared" si="6"/>
        <v>37822.79024000003</v>
      </c>
      <c r="AD20" s="40">
        <v>0.046659512208128084</v>
      </c>
      <c r="AE20" s="41">
        <v>0.08078802952225422</v>
      </c>
      <c r="AF20" s="41">
        <v>-1.3064628840107064</v>
      </c>
      <c r="AG20" s="42">
        <v>-1.1863370547581074</v>
      </c>
      <c r="AH20" s="6"/>
      <c r="AI20" s="80">
        <v>-23525100</v>
      </c>
      <c r="AJ20" s="81">
        <v>33760799.79</v>
      </c>
    </row>
    <row r="21" spans="1:36" ht="20.25" customHeight="1">
      <c r="A21" s="6"/>
      <c r="B21" s="6"/>
      <c r="C21" s="6"/>
      <c r="D21" s="6"/>
      <c r="E21" s="6"/>
      <c r="F21" s="6"/>
      <c r="G21" s="6"/>
      <c r="H21" s="6"/>
      <c r="I21" s="1"/>
      <c r="J21" s="1">
        <v>4</v>
      </c>
      <c r="K21" s="82">
        <v>2</v>
      </c>
      <c r="L21" s="33" t="s">
        <v>12</v>
      </c>
      <c r="M21" s="79">
        <v>2764152159</v>
      </c>
      <c r="N21" s="34">
        <v>10692981.6</v>
      </c>
      <c r="O21" s="34">
        <v>2338340.9303699997</v>
      </c>
      <c r="P21" s="35">
        <f t="shared" si="0"/>
        <v>21.867997326115287</v>
      </c>
      <c r="Q21" s="34">
        <v>2457375.06001</v>
      </c>
      <c r="R21" s="36">
        <f t="shared" si="1"/>
        <v>95.15604550656114</v>
      </c>
      <c r="S21" s="90">
        <v>11643070</v>
      </c>
      <c r="T21" s="34">
        <v>2348682.47959</v>
      </c>
      <c r="U21" s="35">
        <f t="shared" si="2"/>
        <v>20.17236415816447</v>
      </c>
      <c r="V21" s="34">
        <v>2431266.5204899996</v>
      </c>
      <c r="W21" s="36">
        <f t="shared" si="3"/>
        <v>96.60325019063087</v>
      </c>
      <c r="X21" s="37"/>
      <c r="Y21" s="34"/>
      <c r="Z21" s="38">
        <f>N21-S21</f>
        <v>-950088.4000000004</v>
      </c>
      <c r="AA21" s="38">
        <f t="shared" si="4"/>
        <v>-10341.549220000394</v>
      </c>
      <c r="AB21" s="38">
        <f t="shared" si="5"/>
        <v>-10341.549220000394</v>
      </c>
      <c r="AC21" s="39">
        <f t="shared" si="6"/>
        <v>26108.539520000573</v>
      </c>
      <c r="AD21" s="40">
        <v>0.05264114157869501</v>
      </c>
      <c r="AE21" s="41">
        <v>0.08801779244764033</v>
      </c>
      <c r="AF21" s="41">
        <v>-0.7809643293817446</v>
      </c>
      <c r="AG21" s="42">
        <v>-0.9574920297555791</v>
      </c>
      <c r="AH21" s="6"/>
      <c r="AI21" s="80">
        <v>-156394000</v>
      </c>
      <c r="AJ21" s="81">
        <v>261175207.41</v>
      </c>
    </row>
    <row r="22" spans="1:36" ht="20.25" customHeight="1">
      <c r="A22" s="6"/>
      <c r="B22" s="6"/>
      <c r="C22" s="6"/>
      <c r="D22" s="6"/>
      <c r="E22" s="6"/>
      <c r="F22" s="6"/>
      <c r="G22" s="6"/>
      <c r="H22" s="6"/>
      <c r="I22" s="1"/>
      <c r="J22" s="1">
        <v>5</v>
      </c>
      <c r="K22" s="82">
        <v>3</v>
      </c>
      <c r="L22" s="33" t="s">
        <v>13</v>
      </c>
      <c r="M22" s="79">
        <v>303198522</v>
      </c>
      <c r="N22" s="34">
        <v>875710.4</v>
      </c>
      <c r="O22" s="34">
        <v>268132.18687</v>
      </c>
      <c r="P22" s="35">
        <f t="shared" si="0"/>
        <v>30.618819517274197</v>
      </c>
      <c r="Q22" s="34">
        <v>228458.52306</v>
      </c>
      <c r="R22" s="36">
        <f t="shared" si="1"/>
        <v>117.36580595838855</v>
      </c>
      <c r="S22" s="90">
        <v>940208.36049</v>
      </c>
      <c r="T22" s="34">
        <v>273335.46085000003</v>
      </c>
      <c r="U22" s="35">
        <f t="shared" si="2"/>
        <v>29.071796458770933</v>
      </c>
      <c r="V22" s="34">
        <v>239949.86395</v>
      </c>
      <c r="W22" s="36">
        <f t="shared" si="3"/>
        <v>113.9135719230734</v>
      </c>
      <c r="X22" s="37"/>
      <c r="Y22" s="34"/>
      <c r="Z22" s="38">
        <f t="shared" si="4"/>
        <v>-64497.96048999997</v>
      </c>
      <c r="AA22" s="38">
        <f t="shared" si="4"/>
        <v>-5203.273980000056</v>
      </c>
      <c r="AB22" s="38">
        <f t="shared" si="5"/>
        <v>-5203.273980000056</v>
      </c>
      <c r="AC22" s="39">
        <f t="shared" si="6"/>
        <v>-11491.340889999992</v>
      </c>
      <c r="AD22" s="40">
        <v>0.05305699273247036</v>
      </c>
      <c r="AE22" s="41">
        <v>0.09998672155092285</v>
      </c>
      <c r="AF22" s="41">
        <v>-4.928972390007813</v>
      </c>
      <c r="AG22" s="42">
        <v>-1.2989623865110247</v>
      </c>
      <c r="AH22" s="6"/>
      <c r="AI22" s="80">
        <v>-16626000.81</v>
      </c>
      <c r="AJ22" s="81">
        <v>32816853.4</v>
      </c>
    </row>
    <row r="23" spans="1:36" ht="30.75" customHeight="1">
      <c r="A23" s="6"/>
      <c r="B23" s="6"/>
      <c r="C23" s="6"/>
      <c r="D23" s="6"/>
      <c r="E23" s="6"/>
      <c r="F23" s="6"/>
      <c r="G23" s="6"/>
      <c r="H23" s="6"/>
      <c r="I23" s="1"/>
      <c r="J23" s="1">
        <v>6</v>
      </c>
      <c r="K23" s="82">
        <v>32</v>
      </c>
      <c r="L23" s="33" t="s">
        <v>52</v>
      </c>
      <c r="M23" s="79">
        <v>138701520</v>
      </c>
      <c r="N23" s="34">
        <v>337308.08999</v>
      </c>
      <c r="O23" s="34">
        <v>101089.34977</v>
      </c>
      <c r="P23" s="35">
        <f t="shared" si="0"/>
        <v>29.96944122300682</v>
      </c>
      <c r="Q23" s="34">
        <v>85897.88421999999</v>
      </c>
      <c r="R23" s="36">
        <f t="shared" si="1"/>
        <v>117.68549445419625</v>
      </c>
      <c r="S23" s="90">
        <v>333809.08799</v>
      </c>
      <c r="T23" s="34">
        <v>93994.87503</v>
      </c>
      <c r="U23" s="35">
        <f t="shared" si="2"/>
        <v>28.158273220175424</v>
      </c>
      <c r="V23" s="34">
        <v>81128.49742</v>
      </c>
      <c r="W23" s="36">
        <f t="shared" si="3"/>
        <v>115.8592578676653</v>
      </c>
      <c r="X23" s="37"/>
      <c r="Y23" s="34"/>
      <c r="Z23" s="38">
        <f t="shared" si="4"/>
        <v>3499.0019999999786</v>
      </c>
      <c r="AA23" s="38">
        <f t="shared" si="4"/>
        <v>7094.474740000005</v>
      </c>
      <c r="AB23" s="38">
        <f t="shared" si="5"/>
        <v>7094.474740000005</v>
      </c>
      <c r="AC23" s="39">
        <f t="shared" si="6"/>
        <v>4769.386799999993</v>
      </c>
      <c r="AD23" s="40">
        <v>0.049568551283218514</v>
      </c>
      <c r="AE23" s="41">
        <v>0.09525568375112994</v>
      </c>
      <c r="AF23" s="41">
        <v>-5.384875528323849</v>
      </c>
      <c r="AG23" s="42">
        <v>-1.7695113056163385</v>
      </c>
      <c r="AH23" s="6"/>
      <c r="AI23" s="80">
        <v>-5631000</v>
      </c>
      <c r="AJ23" s="81">
        <v>12269215.19</v>
      </c>
    </row>
    <row r="24" spans="1:36" ht="27.75" customHeight="1">
      <c r="A24" s="6"/>
      <c r="B24" s="6"/>
      <c r="C24" s="6"/>
      <c r="D24" s="6"/>
      <c r="E24" s="6"/>
      <c r="F24" s="6"/>
      <c r="G24" s="6"/>
      <c r="H24" s="6"/>
      <c r="I24" s="1"/>
      <c r="J24" s="1">
        <v>10</v>
      </c>
      <c r="K24" s="82">
        <v>18</v>
      </c>
      <c r="L24" s="33" t="s">
        <v>53</v>
      </c>
      <c r="M24" s="79">
        <v>120215183</v>
      </c>
      <c r="N24" s="34">
        <v>291869.213</v>
      </c>
      <c r="O24" s="34">
        <v>78393.14828</v>
      </c>
      <c r="P24" s="35">
        <f>O24/N24*100</f>
        <v>26.85899875297913</v>
      </c>
      <c r="Q24" s="34">
        <v>81868.93968000001</v>
      </c>
      <c r="R24" s="36">
        <f aca="true" t="shared" si="7" ref="R24:R31">O24/Q24*100</f>
        <v>95.75444434289024</v>
      </c>
      <c r="S24" s="90">
        <v>329723.06654</v>
      </c>
      <c r="T24" s="34">
        <v>89400.98744</v>
      </c>
      <c r="U24" s="35">
        <f aca="true" t="shared" si="8" ref="U24:U31">T24/S24*100</f>
        <v>27.11396214348698</v>
      </c>
      <c r="V24" s="34">
        <v>83175.98265</v>
      </c>
      <c r="W24" s="36">
        <f>T24/V24*100</f>
        <v>107.4841373575284</v>
      </c>
      <c r="X24" s="37"/>
      <c r="Y24" s="34"/>
      <c r="Z24" s="38">
        <f aca="true" t="shared" si="9" ref="Z24:AA31">N24-S24</f>
        <v>-37853.85354000004</v>
      </c>
      <c r="AA24" s="38">
        <f t="shared" si="9"/>
        <v>-11007.839160000003</v>
      </c>
      <c r="AB24" s="38">
        <f aca="true" t="shared" si="10" ref="AB24:AB31">O24-T24</f>
        <v>-11007.839160000003</v>
      </c>
      <c r="AC24" s="39">
        <f aca="true" t="shared" si="11" ref="AC24:AC31">Q24-V24</f>
        <v>-1307.042969999995</v>
      </c>
      <c r="AD24" s="40">
        <v>0.04860619573455789</v>
      </c>
      <c r="AE24" s="41">
        <v>0.08714529444458431</v>
      </c>
      <c r="AF24" s="41">
        <v>-17.246020336017715</v>
      </c>
      <c r="AG24" s="42">
        <v>-0.9037758830694276</v>
      </c>
      <c r="AH24" s="6"/>
      <c r="AI24" s="80">
        <v>-3807293.57</v>
      </c>
      <c r="AJ24" s="81">
        <v>8960428.83</v>
      </c>
    </row>
    <row r="25" spans="1:36" ht="34.5" customHeight="1">
      <c r="A25" s="6"/>
      <c r="B25" s="6"/>
      <c r="C25" s="6"/>
      <c r="D25" s="6"/>
      <c r="E25" s="6"/>
      <c r="F25" s="6"/>
      <c r="G25" s="6"/>
      <c r="H25" s="6"/>
      <c r="I25" s="1"/>
      <c r="J25" s="1">
        <v>1</v>
      </c>
      <c r="K25" s="78">
        <v>1</v>
      </c>
      <c r="L25" s="33" t="s">
        <v>54</v>
      </c>
      <c r="M25" s="79">
        <v>336182530</v>
      </c>
      <c r="N25" s="34">
        <v>1453457.3170399999</v>
      </c>
      <c r="O25" s="34">
        <v>411041.28576999996</v>
      </c>
      <c r="P25" s="35">
        <f>O25/N25*100</f>
        <v>28.280244693190937</v>
      </c>
      <c r="Q25" s="34">
        <v>395482.10846</v>
      </c>
      <c r="R25" s="91">
        <f t="shared" si="7"/>
        <v>103.9342303930226</v>
      </c>
      <c r="S25" s="90">
        <v>1525315.8170399999</v>
      </c>
      <c r="T25" s="34">
        <v>429395.70154000004</v>
      </c>
      <c r="U25" s="35">
        <f t="shared" si="8"/>
        <v>28.151265249007746</v>
      </c>
      <c r="V25" s="34">
        <v>395483.12029</v>
      </c>
      <c r="W25" s="36">
        <f>T25/V25*100</f>
        <v>108.57497564627603</v>
      </c>
      <c r="X25" s="37"/>
      <c r="Y25" s="34"/>
      <c r="Z25" s="38">
        <f t="shared" si="9"/>
        <v>-71858.5</v>
      </c>
      <c r="AA25" s="38">
        <f t="shared" si="9"/>
        <v>-18354.41577000008</v>
      </c>
      <c r="AB25" s="38">
        <f t="shared" si="10"/>
        <v>-18354.41577000008</v>
      </c>
      <c r="AC25" s="39">
        <f t="shared" si="11"/>
        <v>-1.0118299999739975</v>
      </c>
      <c r="AD25" s="40">
        <v>0.0657040774982504</v>
      </c>
      <c r="AE25" s="41">
        <v>0.09746784036640826</v>
      </c>
      <c r="AF25" s="41">
        <v>-1.5905153841280204</v>
      </c>
      <c r="AG25" s="42">
        <v>-1.3465852853843616</v>
      </c>
      <c r="AH25" s="6"/>
      <c r="AI25" s="80">
        <v>-20084000</v>
      </c>
      <c r="AJ25" s="81">
        <v>13085172.12</v>
      </c>
    </row>
    <row r="26" spans="1:36" ht="20.25" customHeight="1">
      <c r="A26" s="6"/>
      <c r="B26" s="6"/>
      <c r="C26" s="6"/>
      <c r="D26" s="6"/>
      <c r="E26" s="6"/>
      <c r="F26" s="6"/>
      <c r="G26" s="6"/>
      <c r="H26" s="6"/>
      <c r="I26" s="1"/>
      <c r="J26" s="1">
        <v>17</v>
      </c>
      <c r="K26" s="82">
        <v>20</v>
      </c>
      <c r="L26" s="33" t="s">
        <v>55</v>
      </c>
      <c r="M26" s="79">
        <v>204234533</v>
      </c>
      <c r="N26" s="34">
        <v>559062.7023400001</v>
      </c>
      <c r="O26" s="34">
        <v>169759.8579</v>
      </c>
      <c r="P26" s="35">
        <f>O26/N26*100</f>
        <v>30.365083771365363</v>
      </c>
      <c r="Q26" s="34">
        <v>156323.42325999998</v>
      </c>
      <c r="R26" s="36">
        <f t="shared" si="7"/>
        <v>108.59527917172866</v>
      </c>
      <c r="S26" s="90">
        <v>593091.1572799999</v>
      </c>
      <c r="T26" s="34">
        <v>164632.45802000002</v>
      </c>
      <c r="U26" s="35">
        <f t="shared" si="8"/>
        <v>27.758373396600245</v>
      </c>
      <c r="V26" s="34">
        <v>144538.89422999998</v>
      </c>
      <c r="W26" s="36">
        <f>T26/V26*100</f>
        <v>113.90183859994517</v>
      </c>
      <c r="X26" s="37"/>
      <c r="Y26" s="34"/>
      <c r="Z26" s="38">
        <f t="shared" si="9"/>
        <v>-34028.45493999985</v>
      </c>
      <c r="AA26" s="38">
        <f t="shared" si="9"/>
        <v>5127.399879999983</v>
      </c>
      <c r="AB26" s="38">
        <f t="shared" si="10"/>
        <v>5127.399879999983</v>
      </c>
      <c r="AC26" s="39">
        <f t="shared" si="11"/>
        <v>11784.529030000005</v>
      </c>
      <c r="AD26" s="40">
        <v>0.13957391820972345</v>
      </c>
      <c r="AE26" s="41">
        <v>0.2368926520534707</v>
      </c>
      <c r="AF26" s="41">
        <v>-3.4826414625722295</v>
      </c>
      <c r="AG26" s="42">
        <v>-1.1295938104448742</v>
      </c>
      <c r="AH26" s="6"/>
      <c r="AI26" s="80">
        <v>-11215236</v>
      </c>
      <c r="AJ26" s="81">
        <v>9986027.35</v>
      </c>
    </row>
    <row r="27" spans="1:36" ht="20.25" customHeight="1">
      <c r="A27" s="6"/>
      <c r="B27" s="6"/>
      <c r="C27" s="6"/>
      <c r="D27" s="6"/>
      <c r="E27" s="6"/>
      <c r="F27" s="6"/>
      <c r="G27" s="6"/>
      <c r="H27" s="6"/>
      <c r="I27" s="1"/>
      <c r="J27" s="1">
        <v>23</v>
      </c>
      <c r="K27" s="82">
        <v>24</v>
      </c>
      <c r="L27" s="33" t="s">
        <v>56</v>
      </c>
      <c r="M27" s="79">
        <v>48866998</v>
      </c>
      <c r="N27" s="34">
        <v>169973.01083</v>
      </c>
      <c r="O27" s="34">
        <v>59225.25999</v>
      </c>
      <c r="P27" s="35">
        <f>O27/N27*100</f>
        <v>34.84392004400902</v>
      </c>
      <c r="Q27" s="34">
        <v>51191.78355</v>
      </c>
      <c r="R27" s="36">
        <f t="shared" si="7"/>
        <v>115.69290203017356</v>
      </c>
      <c r="S27" s="90">
        <v>180043.95488</v>
      </c>
      <c r="T27" s="34">
        <v>49481.87002</v>
      </c>
      <c r="U27" s="35">
        <f t="shared" si="8"/>
        <v>27.483216558412003</v>
      </c>
      <c r="V27" s="34">
        <v>49653.446299999996</v>
      </c>
      <c r="W27" s="36">
        <f>T27/V27*100</f>
        <v>99.6544524241815</v>
      </c>
      <c r="X27" s="37"/>
      <c r="Y27" s="34"/>
      <c r="Z27" s="38">
        <f t="shared" si="9"/>
        <v>-10070.944049999991</v>
      </c>
      <c r="AA27" s="38">
        <f t="shared" si="9"/>
        <v>9743.389969999997</v>
      </c>
      <c r="AB27" s="38">
        <f t="shared" si="10"/>
        <v>9743.389969999997</v>
      </c>
      <c r="AC27" s="39">
        <f t="shared" si="11"/>
        <v>1538.3372500000041</v>
      </c>
      <c r="AD27" s="40">
        <v>0.04411640647726169</v>
      </c>
      <c r="AE27" s="41">
        <v>0.07559558029409347</v>
      </c>
      <c r="AF27" s="41">
        <v>-10.02289817969905</v>
      </c>
      <c r="AG27" s="42">
        <v>-2.823170731707317</v>
      </c>
      <c r="AH27" s="6"/>
      <c r="AI27" s="80">
        <v>-4218026.19</v>
      </c>
      <c r="AJ27" s="81">
        <v>1247952.13</v>
      </c>
    </row>
    <row r="28" spans="1:36" ht="20.25" customHeight="1">
      <c r="A28" s="6"/>
      <c r="B28" s="6"/>
      <c r="C28" s="6"/>
      <c r="D28" s="6"/>
      <c r="E28" s="6"/>
      <c r="F28" s="6"/>
      <c r="G28" s="6"/>
      <c r="H28" s="6"/>
      <c r="I28" s="1"/>
      <c r="J28" s="1">
        <v>27</v>
      </c>
      <c r="K28" s="82">
        <v>37</v>
      </c>
      <c r="L28" s="33" t="s">
        <v>57</v>
      </c>
      <c r="M28" s="79">
        <v>290672120</v>
      </c>
      <c r="N28" s="34">
        <v>599927.7</v>
      </c>
      <c r="O28" s="34">
        <v>202444.74678</v>
      </c>
      <c r="P28" s="35"/>
      <c r="Q28" s="34">
        <v>161426.34725</v>
      </c>
      <c r="R28" s="36">
        <f t="shared" si="7"/>
        <v>125.40997812858583</v>
      </c>
      <c r="S28" s="90">
        <v>718965.9406399999</v>
      </c>
      <c r="T28" s="34">
        <v>150519.30306</v>
      </c>
      <c r="U28" s="35">
        <f t="shared" si="8"/>
        <v>20.93552622618154</v>
      </c>
      <c r="V28" s="34">
        <v>147556.14844999998</v>
      </c>
      <c r="W28" s="36"/>
      <c r="X28" s="37"/>
      <c r="Y28" s="34"/>
      <c r="Z28" s="38">
        <f t="shared" si="9"/>
        <v>-119038.24063999997</v>
      </c>
      <c r="AA28" s="38">
        <f t="shared" si="9"/>
        <v>51925.44371999998</v>
      </c>
      <c r="AB28" s="38">
        <f t="shared" si="10"/>
        <v>51925.44371999998</v>
      </c>
      <c r="AC28" s="39">
        <f t="shared" si="11"/>
        <v>13870.198800000013</v>
      </c>
      <c r="AD28" s="40">
        <v>0.04296173872865241</v>
      </c>
      <c r="AE28" s="41">
        <v>0.07131163257179098</v>
      </c>
      <c r="AF28" s="41">
        <v>-6.090692068682046</v>
      </c>
      <c r="AG28" s="42">
        <v>0.9505154639175257</v>
      </c>
      <c r="AH28" s="6"/>
      <c r="AI28" s="80">
        <v>-14439646</v>
      </c>
      <c r="AJ28" s="81">
        <v>30555080.4</v>
      </c>
    </row>
    <row r="29" spans="1:36" ht="32.25" customHeight="1">
      <c r="A29" s="1"/>
      <c r="B29" s="1"/>
      <c r="C29" s="1"/>
      <c r="D29" s="1"/>
      <c r="E29" s="1"/>
      <c r="F29" s="1"/>
      <c r="G29" s="1"/>
      <c r="H29" s="1"/>
      <c r="I29" s="1"/>
      <c r="J29" s="1">
        <v>28</v>
      </c>
      <c r="K29" s="83">
        <v>38</v>
      </c>
      <c r="L29" s="33" t="s">
        <v>58</v>
      </c>
      <c r="M29" s="79">
        <v>136996878</v>
      </c>
      <c r="N29" s="34">
        <v>383365.85181</v>
      </c>
      <c r="O29" s="34">
        <v>145976.55889</v>
      </c>
      <c r="P29" s="35">
        <f>O29/N29*100</f>
        <v>38.07761129500586</v>
      </c>
      <c r="Q29" s="34">
        <v>125147.49841</v>
      </c>
      <c r="R29" s="36">
        <f t="shared" si="7"/>
        <v>116.64360913692514</v>
      </c>
      <c r="S29" s="90">
        <v>416061.18144</v>
      </c>
      <c r="T29" s="34">
        <v>125705.60785</v>
      </c>
      <c r="U29" s="35">
        <f t="shared" si="8"/>
        <v>30.21325070868885</v>
      </c>
      <c r="V29" s="34">
        <v>121729.32169</v>
      </c>
      <c r="W29" s="36">
        <f>T29/V29*100</f>
        <v>103.26649824774852</v>
      </c>
      <c r="X29" s="37"/>
      <c r="Y29" s="34"/>
      <c r="Z29" s="38">
        <f t="shared" si="9"/>
        <v>-32695.329629999993</v>
      </c>
      <c r="AA29" s="38">
        <f t="shared" si="9"/>
        <v>20270.951039999985</v>
      </c>
      <c r="AB29" s="38">
        <f t="shared" si="10"/>
        <v>20270.951039999985</v>
      </c>
      <c r="AC29" s="39">
        <f t="shared" si="11"/>
        <v>3418.176720000003</v>
      </c>
      <c r="AD29" s="43">
        <v>0.05674108794868632</v>
      </c>
      <c r="AE29" s="44">
        <v>0.10209177162514564</v>
      </c>
      <c r="AF29" s="44">
        <v>-4.45850167955961</v>
      </c>
      <c r="AG29" s="45">
        <v>-2.6930860033726813</v>
      </c>
      <c r="AH29" s="1"/>
      <c r="AI29" s="80">
        <v>-3662640</v>
      </c>
      <c r="AJ29" s="81">
        <v>10714862.44</v>
      </c>
    </row>
    <row r="30" spans="1:36" ht="20.25" customHeight="1">
      <c r="A30" s="1"/>
      <c r="B30" s="1"/>
      <c r="C30" s="1"/>
      <c r="D30" s="1"/>
      <c r="E30" s="1"/>
      <c r="F30" s="1"/>
      <c r="G30" s="1"/>
      <c r="H30" s="1"/>
      <c r="I30" s="1"/>
      <c r="J30" s="1">
        <v>29</v>
      </c>
      <c r="K30" s="78">
        <v>39</v>
      </c>
      <c r="L30" s="33" t="s">
        <v>59</v>
      </c>
      <c r="M30" s="79">
        <v>265453724</v>
      </c>
      <c r="N30" s="34">
        <v>600045.63408</v>
      </c>
      <c r="O30" s="34">
        <v>166448.80485</v>
      </c>
      <c r="P30" s="35">
        <f>O30/N30*100</f>
        <v>27.739357708218655</v>
      </c>
      <c r="Q30" s="34">
        <v>168878.60684</v>
      </c>
      <c r="R30" s="36">
        <f t="shared" si="7"/>
        <v>98.5612138591941</v>
      </c>
      <c r="S30" s="90">
        <v>601115.4006599999</v>
      </c>
      <c r="T30" s="34">
        <v>161709.65501</v>
      </c>
      <c r="U30" s="35">
        <f t="shared" si="8"/>
        <v>26.901599066077736</v>
      </c>
      <c r="V30" s="34">
        <v>173913.54347</v>
      </c>
      <c r="W30" s="36">
        <f>T30/V30*100</f>
        <v>92.98278430966178</v>
      </c>
      <c r="X30" s="37"/>
      <c r="Y30" s="34"/>
      <c r="Z30" s="38">
        <f t="shared" si="9"/>
        <v>-1069.7665799999377</v>
      </c>
      <c r="AA30" s="38">
        <f t="shared" si="9"/>
        <v>4739.149839999998</v>
      </c>
      <c r="AB30" s="38">
        <f t="shared" si="10"/>
        <v>4739.149839999998</v>
      </c>
      <c r="AC30" s="39">
        <f t="shared" si="11"/>
        <v>-5034.936630000011</v>
      </c>
      <c r="AD30" s="46">
        <v>0.06441101642507298</v>
      </c>
      <c r="AE30" s="47">
        <v>0.1141489396679269</v>
      </c>
      <c r="AF30" s="47">
        <v>-2.304660498628552</v>
      </c>
      <c r="AG30" s="48">
        <v>-1.262498417921782</v>
      </c>
      <c r="AH30" s="1"/>
      <c r="AI30" s="80">
        <v>-37822986.5</v>
      </c>
      <c r="AJ30" s="81">
        <v>-16741175.52</v>
      </c>
    </row>
    <row r="31" spans="1:36" ht="20.25" customHeight="1">
      <c r="A31" s="6"/>
      <c r="B31" s="6"/>
      <c r="C31" s="6"/>
      <c r="D31" s="6"/>
      <c r="E31" s="6"/>
      <c r="F31" s="6"/>
      <c r="G31" s="6"/>
      <c r="H31" s="6"/>
      <c r="I31" s="1"/>
      <c r="J31" s="1">
        <v>40</v>
      </c>
      <c r="K31" s="82">
        <v>12</v>
      </c>
      <c r="L31" s="33" t="s">
        <v>60</v>
      </c>
      <c r="M31" s="79">
        <v>252032069</v>
      </c>
      <c r="N31" s="34">
        <v>956998.17721</v>
      </c>
      <c r="O31" s="34">
        <v>300446.69881000003</v>
      </c>
      <c r="P31" s="35">
        <f>O31/N31*100</f>
        <v>31.394699171310037</v>
      </c>
      <c r="Q31" s="34">
        <v>268884.0709</v>
      </c>
      <c r="R31" s="36">
        <f t="shared" si="7"/>
        <v>111.7383777344469</v>
      </c>
      <c r="S31" s="90">
        <v>1010874.7184</v>
      </c>
      <c r="T31" s="34">
        <v>280590.11983</v>
      </c>
      <c r="U31" s="35">
        <f t="shared" si="8"/>
        <v>27.757160677053488</v>
      </c>
      <c r="V31" s="34">
        <v>251515.45344</v>
      </c>
      <c r="W31" s="36">
        <f>T31/V31*100</f>
        <v>111.55979324226128</v>
      </c>
      <c r="X31" s="37"/>
      <c r="Y31" s="34"/>
      <c r="Z31" s="38">
        <f t="shared" si="9"/>
        <v>-53876.54119000002</v>
      </c>
      <c r="AA31" s="38">
        <f t="shared" si="9"/>
        <v>19856.57898000005</v>
      </c>
      <c r="AB31" s="38">
        <f t="shared" si="10"/>
        <v>19856.57898000005</v>
      </c>
      <c r="AC31" s="39">
        <f t="shared" si="11"/>
        <v>17368.61745999998</v>
      </c>
      <c r="AD31" s="40">
        <v>0.2080841445306057</v>
      </c>
      <c r="AE31" s="41">
        <v>0.3321406938833558</v>
      </c>
      <c r="AF31" s="41">
        <v>-1.543527099008924</v>
      </c>
      <c r="AG31" s="42">
        <v>1.2592592592592593</v>
      </c>
      <c r="AH31" s="6"/>
      <c r="AI31" s="80">
        <v>-14485097.19</v>
      </c>
      <c r="AJ31" s="81">
        <v>83948735.41</v>
      </c>
    </row>
    <row r="32" spans="1:36" ht="20.25" customHeight="1">
      <c r="A32" s="6"/>
      <c r="B32" s="6"/>
      <c r="C32" s="6"/>
      <c r="D32" s="6"/>
      <c r="E32" s="6"/>
      <c r="F32" s="6"/>
      <c r="G32" s="6"/>
      <c r="H32" s="6"/>
      <c r="I32" s="1"/>
      <c r="J32" s="1">
        <v>7</v>
      </c>
      <c r="K32" s="82">
        <v>17</v>
      </c>
      <c r="L32" s="33" t="s">
        <v>14</v>
      </c>
      <c r="M32" s="79">
        <v>225153992</v>
      </c>
      <c r="N32" s="34">
        <v>701130.65</v>
      </c>
      <c r="O32" s="34">
        <v>218824.7211</v>
      </c>
      <c r="P32" s="35">
        <f t="shared" si="0"/>
        <v>31.210263179908047</v>
      </c>
      <c r="Q32" s="34">
        <v>191740.15261000002</v>
      </c>
      <c r="R32" s="36">
        <f t="shared" si="1"/>
        <v>114.12566336331757</v>
      </c>
      <c r="S32" s="90">
        <v>766785.16417</v>
      </c>
      <c r="T32" s="34">
        <v>212208.66711</v>
      </c>
      <c r="U32" s="35">
        <f t="shared" si="2"/>
        <v>27.675113842311156</v>
      </c>
      <c r="V32" s="34">
        <v>195341.87125999999</v>
      </c>
      <c r="W32" s="36">
        <f t="shared" si="3"/>
        <v>108.6345010115882</v>
      </c>
      <c r="X32" s="37"/>
      <c r="Y32" s="34"/>
      <c r="Z32" s="38">
        <f t="shared" si="4"/>
        <v>-65654.51416999998</v>
      </c>
      <c r="AA32" s="38">
        <f t="shared" si="4"/>
        <v>6616.053989999986</v>
      </c>
      <c r="AB32" s="38">
        <f t="shared" si="5"/>
        <v>6616.053989999986</v>
      </c>
      <c r="AC32" s="39">
        <f t="shared" si="6"/>
        <v>-3601.718649999966</v>
      </c>
      <c r="AD32" s="40">
        <v>0.05114436290694342</v>
      </c>
      <c r="AE32" s="41">
        <v>0.08815634059916246</v>
      </c>
      <c r="AF32" s="41">
        <v>-1.8593154022717286</v>
      </c>
      <c r="AG32" s="42">
        <v>-1.5755363360664945</v>
      </c>
      <c r="AH32" s="6"/>
      <c r="AI32" s="80">
        <v>-14625804.67</v>
      </c>
      <c r="AJ32" s="81">
        <v>14576733.73</v>
      </c>
    </row>
    <row r="33" spans="1:36" ht="20.25" customHeight="1">
      <c r="A33" s="6"/>
      <c r="B33" s="6"/>
      <c r="C33" s="6"/>
      <c r="D33" s="6"/>
      <c r="E33" s="6"/>
      <c r="F33" s="6"/>
      <c r="G33" s="6"/>
      <c r="H33" s="6"/>
      <c r="I33" s="1"/>
      <c r="J33" s="1">
        <v>8</v>
      </c>
      <c r="K33" s="82">
        <v>33</v>
      </c>
      <c r="L33" s="33" t="s">
        <v>15</v>
      </c>
      <c r="M33" s="79">
        <v>63290100</v>
      </c>
      <c r="N33" s="34">
        <v>172384.23997999998</v>
      </c>
      <c r="O33" s="34">
        <v>83104.79770000001</v>
      </c>
      <c r="P33" s="35">
        <f t="shared" si="0"/>
        <v>48.20904608776407</v>
      </c>
      <c r="Q33" s="34">
        <v>49264.2891</v>
      </c>
      <c r="R33" s="36">
        <f t="shared" si="1"/>
        <v>168.69176277223497</v>
      </c>
      <c r="S33" s="90">
        <v>190940.35342</v>
      </c>
      <c r="T33" s="34">
        <v>60132.52745</v>
      </c>
      <c r="U33" s="35">
        <f t="shared" si="2"/>
        <v>31.492833428316803</v>
      </c>
      <c r="V33" s="34">
        <v>50403.94233</v>
      </c>
      <c r="W33" s="36">
        <f t="shared" si="3"/>
        <v>119.30123849500882</v>
      </c>
      <c r="X33" s="37"/>
      <c r="Y33" s="34"/>
      <c r="Z33" s="38">
        <f>N33-S33</f>
        <v>-18556.113440000016</v>
      </c>
      <c r="AA33" s="38">
        <f t="shared" si="4"/>
        <v>22972.27025000001</v>
      </c>
      <c r="AB33" s="38">
        <f t="shared" si="5"/>
        <v>22972.27025000001</v>
      </c>
      <c r="AC33" s="39">
        <f t="shared" si="6"/>
        <v>-1139.6532299999963</v>
      </c>
      <c r="AD33" s="40">
        <v>0.05764443575200461</v>
      </c>
      <c r="AE33" s="41">
        <v>0.10015325279915756</v>
      </c>
      <c r="AF33" s="41">
        <v>-1.9610181651430434</v>
      </c>
      <c r="AG33" s="42">
        <v>-1.9289544235924934</v>
      </c>
      <c r="AH33" s="6"/>
      <c r="AI33" s="80">
        <v>-2541500</v>
      </c>
      <c r="AJ33" s="81">
        <v>1647900.68</v>
      </c>
    </row>
    <row r="34" spans="1:36" ht="20.25" customHeight="1">
      <c r="A34" s="6"/>
      <c r="B34" s="6"/>
      <c r="C34" s="6"/>
      <c r="D34" s="6"/>
      <c r="E34" s="6"/>
      <c r="F34" s="6"/>
      <c r="G34" s="6"/>
      <c r="H34" s="6"/>
      <c r="I34" s="1"/>
      <c r="J34" s="1">
        <v>9</v>
      </c>
      <c r="K34" s="82">
        <v>4</v>
      </c>
      <c r="L34" s="33" t="s">
        <v>16</v>
      </c>
      <c r="M34" s="79">
        <v>223646059</v>
      </c>
      <c r="N34" s="34">
        <v>844076.69418</v>
      </c>
      <c r="O34" s="34">
        <v>250951.04804</v>
      </c>
      <c r="P34" s="35">
        <f t="shared" si="0"/>
        <v>29.730834860189198</v>
      </c>
      <c r="Q34" s="34">
        <v>205467.78852</v>
      </c>
      <c r="R34" s="36">
        <f t="shared" si="1"/>
        <v>122.13644282036584</v>
      </c>
      <c r="S34" s="90">
        <v>891836.7337699999</v>
      </c>
      <c r="T34" s="34">
        <v>223380.60588999998</v>
      </c>
      <c r="U34" s="35">
        <f t="shared" si="2"/>
        <v>25.04725331796085</v>
      </c>
      <c r="V34" s="34">
        <v>201987.19722</v>
      </c>
      <c r="W34" s="36">
        <f t="shared" si="3"/>
        <v>110.59146765955603</v>
      </c>
      <c r="X34" s="37"/>
      <c r="Y34" s="34"/>
      <c r="Z34" s="38">
        <f t="shared" si="4"/>
        <v>-47760.03958999994</v>
      </c>
      <c r="AA34" s="38">
        <f t="shared" si="4"/>
        <v>27570.442150000017</v>
      </c>
      <c r="AB34" s="38">
        <f t="shared" si="5"/>
        <v>27570.442150000017</v>
      </c>
      <c r="AC34" s="39">
        <f t="shared" si="6"/>
        <v>3480.5913</v>
      </c>
      <c r="AD34" s="40">
        <v>0.046105119672854106</v>
      </c>
      <c r="AE34" s="41">
        <v>0.08287541662913252</v>
      </c>
      <c r="AF34" s="41">
        <v>-1.3363690880706907</v>
      </c>
      <c r="AG34" s="42">
        <v>-0.7594501718213058</v>
      </c>
      <c r="AH34" s="6"/>
      <c r="AI34" s="80">
        <v>-12261715</v>
      </c>
      <c r="AJ34" s="81">
        <v>7133180.9</v>
      </c>
    </row>
    <row r="35" spans="1:36" ht="20.25" customHeight="1">
      <c r="A35" s="6"/>
      <c r="B35" s="6"/>
      <c r="C35" s="6"/>
      <c r="D35" s="6"/>
      <c r="E35" s="6"/>
      <c r="F35" s="6"/>
      <c r="G35" s="6"/>
      <c r="H35" s="6"/>
      <c r="I35" s="1"/>
      <c r="J35" s="1">
        <v>12</v>
      </c>
      <c r="K35" s="82">
        <v>34</v>
      </c>
      <c r="L35" s="33" t="s">
        <v>17</v>
      </c>
      <c r="M35" s="79">
        <v>62084688</v>
      </c>
      <c r="N35" s="34">
        <v>174901.38094</v>
      </c>
      <c r="O35" s="34">
        <v>66024.59596</v>
      </c>
      <c r="P35" s="35">
        <f t="shared" si="0"/>
        <v>37.74961387105901</v>
      </c>
      <c r="Q35" s="34">
        <v>54848.73872</v>
      </c>
      <c r="R35" s="36">
        <f t="shared" si="1"/>
        <v>120.37577800476357</v>
      </c>
      <c r="S35" s="90">
        <v>178036.05619</v>
      </c>
      <c r="T35" s="34">
        <v>49738.49846</v>
      </c>
      <c r="U35" s="35">
        <f t="shared" si="2"/>
        <v>27.93731759982321</v>
      </c>
      <c r="V35" s="34">
        <v>49529.65621</v>
      </c>
      <c r="W35" s="36">
        <f t="shared" si="3"/>
        <v>100.42165091781486</v>
      </c>
      <c r="X35" s="37"/>
      <c r="Y35" s="34"/>
      <c r="Z35" s="38">
        <f t="shared" si="4"/>
        <v>-3134.6752500000002</v>
      </c>
      <c r="AA35" s="38">
        <f t="shared" si="4"/>
        <v>16286.097500000003</v>
      </c>
      <c r="AB35" s="38">
        <f t="shared" si="5"/>
        <v>16286.097500000003</v>
      </c>
      <c r="AC35" s="39">
        <f t="shared" si="6"/>
        <v>5319.08251</v>
      </c>
      <c r="AD35" s="40">
        <v>0.0516149486968701</v>
      </c>
      <c r="AE35" s="41">
        <v>0.09723487911898822</v>
      </c>
      <c r="AF35" s="41">
        <v>-1.321027663831709</v>
      </c>
      <c r="AG35" s="42">
        <v>-0.5875694795351187</v>
      </c>
      <c r="AH35" s="6"/>
      <c r="AI35" s="80">
        <v>-3663000</v>
      </c>
      <c r="AJ35" s="81">
        <v>-499380.89</v>
      </c>
    </row>
    <row r="36" spans="1:36" ht="20.25" customHeight="1">
      <c r="A36" s="6"/>
      <c r="B36" s="6"/>
      <c r="C36" s="6"/>
      <c r="D36" s="6"/>
      <c r="E36" s="6"/>
      <c r="F36" s="6"/>
      <c r="G36" s="6"/>
      <c r="H36" s="6"/>
      <c r="I36" s="1"/>
      <c r="J36" s="1">
        <v>13</v>
      </c>
      <c r="K36" s="82">
        <v>35</v>
      </c>
      <c r="L36" s="33" t="s">
        <v>18</v>
      </c>
      <c r="M36" s="79">
        <v>166083443</v>
      </c>
      <c r="N36" s="34">
        <v>382142.17</v>
      </c>
      <c r="O36" s="34">
        <v>123241.98977</v>
      </c>
      <c r="P36" s="35">
        <f t="shared" si="0"/>
        <v>32.25029830390088</v>
      </c>
      <c r="Q36" s="34">
        <v>110456.86386</v>
      </c>
      <c r="R36" s="36">
        <f t="shared" si="1"/>
        <v>111.57476816126581</v>
      </c>
      <c r="S36" s="90">
        <v>408813.21059</v>
      </c>
      <c r="T36" s="34">
        <v>103166.23823</v>
      </c>
      <c r="U36" s="35">
        <f t="shared" si="2"/>
        <v>25.235544145236965</v>
      </c>
      <c r="V36" s="34">
        <v>97387.24685</v>
      </c>
      <c r="W36" s="36">
        <f t="shared" si="3"/>
        <v>105.93403301450861</v>
      </c>
      <c r="X36" s="37"/>
      <c r="Y36" s="34"/>
      <c r="Z36" s="38">
        <f t="shared" si="4"/>
        <v>-26671.04058999999</v>
      </c>
      <c r="AA36" s="38">
        <f t="shared" si="4"/>
        <v>20075.751539999997</v>
      </c>
      <c r="AB36" s="38">
        <f t="shared" si="5"/>
        <v>20075.751539999997</v>
      </c>
      <c r="AC36" s="39">
        <f t="shared" si="6"/>
        <v>13069.617010000002</v>
      </c>
      <c r="AD36" s="40">
        <v>0.042680913539967245</v>
      </c>
      <c r="AE36" s="41">
        <v>0.07692200428409432</v>
      </c>
      <c r="AF36" s="41">
        <v>-8.188981636060099</v>
      </c>
      <c r="AG36" s="42">
        <v>-1.260748959778086</v>
      </c>
      <c r="AH36" s="6"/>
      <c r="AI36" s="80">
        <v>-18334643.55</v>
      </c>
      <c r="AJ36" s="81">
        <v>7325243.28</v>
      </c>
    </row>
    <row r="37" spans="1:36" ht="20.25" customHeight="1">
      <c r="A37" s="1"/>
      <c r="B37" s="1"/>
      <c r="C37" s="1"/>
      <c r="D37" s="1"/>
      <c r="E37" s="1"/>
      <c r="F37" s="1"/>
      <c r="G37" s="1"/>
      <c r="H37" s="1"/>
      <c r="I37" s="1"/>
      <c r="J37" s="1">
        <v>14</v>
      </c>
      <c r="K37" s="83">
        <v>36</v>
      </c>
      <c r="L37" s="33" t="s">
        <v>19</v>
      </c>
      <c r="M37" s="79">
        <v>133406602</v>
      </c>
      <c r="N37" s="34">
        <v>488582.19844999997</v>
      </c>
      <c r="O37" s="34">
        <v>139384.03426</v>
      </c>
      <c r="P37" s="35">
        <f t="shared" si="0"/>
        <v>28.528267035145394</v>
      </c>
      <c r="Q37" s="34">
        <v>113857.02003</v>
      </c>
      <c r="R37" s="36">
        <f t="shared" si="1"/>
        <v>122.42023743751058</v>
      </c>
      <c r="S37" s="90">
        <v>502022.11091000005</v>
      </c>
      <c r="T37" s="34">
        <v>127207.15434000001</v>
      </c>
      <c r="U37" s="35">
        <f t="shared" si="2"/>
        <v>25.338954515253427</v>
      </c>
      <c r="V37" s="34">
        <v>116474.41088</v>
      </c>
      <c r="W37" s="36">
        <f t="shared" si="3"/>
        <v>109.2146793264811</v>
      </c>
      <c r="X37" s="37"/>
      <c r="Y37" s="34"/>
      <c r="Z37" s="38">
        <f t="shared" si="4"/>
        <v>-13439.91246000008</v>
      </c>
      <c r="AA37" s="38">
        <f t="shared" si="4"/>
        <v>12176.879919999978</v>
      </c>
      <c r="AB37" s="38">
        <f t="shared" si="5"/>
        <v>12176.879919999978</v>
      </c>
      <c r="AC37" s="39">
        <f t="shared" si="6"/>
        <v>-2617.390849999996</v>
      </c>
      <c r="AD37" s="43">
        <v>1.739129640371229</v>
      </c>
      <c r="AE37" s="44">
        <v>3.1476519421787943</v>
      </c>
      <c r="AF37" s="44">
        <v>3.446801548432618</v>
      </c>
      <c r="AG37" s="45"/>
      <c r="AH37" s="1"/>
      <c r="AI37" s="80">
        <v>-34393624.21</v>
      </c>
      <c r="AJ37" s="81">
        <v>8547600.33</v>
      </c>
    </row>
    <row r="38" spans="1:36" ht="20.25" customHeight="1">
      <c r="A38" s="1"/>
      <c r="B38" s="1"/>
      <c r="C38" s="1"/>
      <c r="D38" s="1"/>
      <c r="E38" s="1"/>
      <c r="F38" s="1"/>
      <c r="G38" s="1"/>
      <c r="H38" s="1"/>
      <c r="I38" s="1"/>
      <c r="J38" s="1">
        <v>15</v>
      </c>
      <c r="K38" s="78">
        <v>6</v>
      </c>
      <c r="L38" s="33" t="s">
        <v>20</v>
      </c>
      <c r="M38" s="79">
        <v>279157347</v>
      </c>
      <c r="N38" s="34">
        <v>1700315.3257000002</v>
      </c>
      <c r="O38" s="34">
        <v>452258.16148</v>
      </c>
      <c r="P38" s="35">
        <f t="shared" si="0"/>
        <v>26.598487624277016</v>
      </c>
      <c r="Q38" s="34">
        <v>398329.61666</v>
      </c>
      <c r="R38" s="36">
        <f t="shared" si="1"/>
        <v>113.53867314014752</v>
      </c>
      <c r="S38" s="90">
        <v>1779296.84976</v>
      </c>
      <c r="T38" s="34">
        <v>368183.09722000005</v>
      </c>
      <c r="U38" s="35">
        <f t="shared" si="2"/>
        <v>20.692617832131965</v>
      </c>
      <c r="V38" s="34">
        <v>341066.42044</v>
      </c>
      <c r="W38" s="36">
        <f t="shared" si="3"/>
        <v>107.95055600754175</v>
      </c>
      <c r="X38" s="37"/>
      <c r="Y38" s="34"/>
      <c r="Z38" s="38">
        <f t="shared" si="4"/>
        <v>-78981.52405999973</v>
      </c>
      <c r="AA38" s="38">
        <f t="shared" si="4"/>
        <v>84075.06425999996</v>
      </c>
      <c r="AB38" s="38">
        <f t="shared" si="5"/>
        <v>84075.06425999996</v>
      </c>
      <c r="AC38" s="39">
        <f t="shared" si="6"/>
        <v>57263.19621999998</v>
      </c>
      <c r="AD38" s="46">
        <v>0.03850131254474584</v>
      </c>
      <c r="AE38" s="47">
        <v>0.059556403236226046</v>
      </c>
      <c r="AF38" s="47">
        <v>-1.9052538798075906</v>
      </c>
      <c r="AG38" s="48">
        <v>-1.540295804406882</v>
      </c>
      <c r="AH38" s="1"/>
      <c r="AI38" s="80">
        <v>-27255700</v>
      </c>
      <c r="AJ38" s="81">
        <v>53297100.54</v>
      </c>
    </row>
    <row r="39" spans="1:36" ht="20.25" customHeight="1">
      <c r="A39" s="6"/>
      <c r="B39" s="6"/>
      <c r="C39" s="6"/>
      <c r="D39" s="6"/>
      <c r="E39" s="6"/>
      <c r="F39" s="6"/>
      <c r="G39" s="6"/>
      <c r="H39" s="6"/>
      <c r="I39" s="1"/>
      <c r="J39" s="1">
        <v>16</v>
      </c>
      <c r="K39" s="82">
        <v>19</v>
      </c>
      <c r="L39" s="33" t="s">
        <v>21</v>
      </c>
      <c r="M39" s="79">
        <v>181823519</v>
      </c>
      <c r="N39" s="34">
        <v>494858.05</v>
      </c>
      <c r="O39" s="34">
        <v>151407.44724</v>
      </c>
      <c r="P39" s="35">
        <f t="shared" si="0"/>
        <v>30.596137061931195</v>
      </c>
      <c r="Q39" s="34">
        <v>132077.88679000002</v>
      </c>
      <c r="R39" s="36">
        <f t="shared" si="1"/>
        <v>114.63497101580178</v>
      </c>
      <c r="S39" s="90">
        <v>579350.44845</v>
      </c>
      <c r="T39" s="34">
        <v>138830.95955</v>
      </c>
      <c r="U39" s="35">
        <f t="shared" si="2"/>
        <v>23.96320912867673</v>
      </c>
      <c r="V39" s="34">
        <v>139994.40959999998</v>
      </c>
      <c r="W39" s="36">
        <f t="shared" si="3"/>
        <v>99.16893106423016</v>
      </c>
      <c r="X39" s="37"/>
      <c r="Y39" s="34"/>
      <c r="Z39" s="38">
        <f t="shared" si="4"/>
        <v>-84492.39845000004</v>
      </c>
      <c r="AA39" s="38">
        <f t="shared" si="4"/>
        <v>12576.487690000009</v>
      </c>
      <c r="AB39" s="38">
        <f t="shared" si="5"/>
        <v>12576.487690000009</v>
      </c>
      <c r="AC39" s="39">
        <f t="shared" si="6"/>
        <v>-7916.522809999966</v>
      </c>
      <c r="AD39" s="40">
        <v>0.04749546092316549</v>
      </c>
      <c r="AE39" s="41">
        <v>0.07997867506739771</v>
      </c>
      <c r="AF39" s="41">
        <v>-2.2544142127566724</v>
      </c>
      <c r="AG39" s="42">
        <v>-5.9013793103448275</v>
      </c>
      <c r="AH39" s="6"/>
      <c r="AI39" s="80">
        <v>-40664262</v>
      </c>
      <c r="AJ39" s="81">
        <v>-4922571.1</v>
      </c>
    </row>
    <row r="40" spans="1:36" ht="20.25" customHeight="1">
      <c r="A40" s="6"/>
      <c r="B40" s="6"/>
      <c r="C40" s="6"/>
      <c r="D40" s="6"/>
      <c r="E40" s="6"/>
      <c r="F40" s="6"/>
      <c r="G40" s="6"/>
      <c r="H40" s="6"/>
      <c r="I40" s="1"/>
      <c r="J40" s="1">
        <v>18</v>
      </c>
      <c r="K40" s="82">
        <v>21</v>
      </c>
      <c r="L40" s="33" t="s">
        <v>22</v>
      </c>
      <c r="M40" s="79">
        <v>70208634</v>
      </c>
      <c r="N40" s="34">
        <v>274021.989</v>
      </c>
      <c r="O40" s="34">
        <v>81418.4569</v>
      </c>
      <c r="P40" s="35">
        <f t="shared" si="0"/>
        <v>29.712380819190393</v>
      </c>
      <c r="Q40" s="34">
        <v>88394.61784</v>
      </c>
      <c r="R40" s="36">
        <f t="shared" si="1"/>
        <v>92.10793472445651</v>
      </c>
      <c r="S40" s="90">
        <v>295140.84459</v>
      </c>
      <c r="T40" s="34">
        <v>77798.55821999999</v>
      </c>
      <c r="U40" s="35">
        <f t="shared" si="2"/>
        <v>26.35980740926428</v>
      </c>
      <c r="V40" s="34">
        <v>67547.4602</v>
      </c>
      <c r="W40" s="36">
        <f t="shared" si="3"/>
        <v>115.17614132292718</v>
      </c>
      <c r="X40" s="37"/>
      <c r="Y40" s="34"/>
      <c r="Z40" s="38">
        <f t="shared" si="4"/>
        <v>-21118.855589999992</v>
      </c>
      <c r="AA40" s="38">
        <f t="shared" si="4"/>
        <v>3619.898680000013</v>
      </c>
      <c r="AB40" s="38">
        <f t="shared" si="5"/>
        <v>3619.898680000013</v>
      </c>
      <c r="AC40" s="39">
        <f t="shared" si="6"/>
        <v>20847.157640000005</v>
      </c>
      <c r="AD40" s="40">
        <v>0.0775375939849624</v>
      </c>
      <c r="AE40" s="41">
        <v>0.1351323682971274</v>
      </c>
      <c r="AF40" s="41">
        <v>-2.433856466031259</v>
      </c>
      <c r="AG40" s="42">
        <v>-2.360906862745098</v>
      </c>
      <c r="AH40" s="6"/>
      <c r="AI40" s="80">
        <v>-45170533.85</v>
      </c>
      <c r="AJ40" s="81">
        <v>-10249742.81</v>
      </c>
    </row>
    <row r="41" spans="1:36" ht="20.25" customHeight="1">
      <c r="A41" s="6"/>
      <c r="B41" s="6"/>
      <c r="C41" s="6"/>
      <c r="D41" s="6"/>
      <c r="E41" s="6"/>
      <c r="F41" s="6"/>
      <c r="G41" s="6"/>
      <c r="H41" s="6"/>
      <c r="I41" s="1"/>
      <c r="J41" s="1">
        <v>19</v>
      </c>
      <c r="K41" s="82">
        <v>22</v>
      </c>
      <c r="L41" s="33" t="s">
        <v>23</v>
      </c>
      <c r="M41" s="79">
        <v>112880975</v>
      </c>
      <c r="N41" s="34">
        <v>452907.26873</v>
      </c>
      <c r="O41" s="34">
        <v>135846.46717</v>
      </c>
      <c r="P41" s="35">
        <f t="shared" si="0"/>
        <v>29.99432257974748</v>
      </c>
      <c r="Q41" s="34">
        <v>111043.47962</v>
      </c>
      <c r="R41" s="36">
        <f t="shared" si="1"/>
        <v>122.33628452105236</v>
      </c>
      <c r="S41" s="90">
        <v>484439.45183</v>
      </c>
      <c r="T41" s="34">
        <v>123182.3452</v>
      </c>
      <c r="U41" s="35">
        <f t="shared" si="2"/>
        <v>25.42781037644046</v>
      </c>
      <c r="V41" s="34">
        <v>108104.83348</v>
      </c>
      <c r="W41" s="36">
        <f t="shared" si="3"/>
        <v>113.94712080361273</v>
      </c>
      <c r="X41" s="37"/>
      <c r="Y41" s="34"/>
      <c r="Z41" s="38">
        <f t="shared" si="4"/>
        <v>-31532.183099999966</v>
      </c>
      <c r="AA41" s="38">
        <f t="shared" si="4"/>
        <v>12664.121969999993</v>
      </c>
      <c r="AB41" s="38">
        <f t="shared" si="5"/>
        <v>12664.121969999993</v>
      </c>
      <c r="AC41" s="39">
        <f t="shared" si="6"/>
        <v>2938.646139999997</v>
      </c>
      <c r="AD41" s="40">
        <v>0.054871084314790194</v>
      </c>
      <c r="AE41" s="41">
        <v>0.08617977032451588</v>
      </c>
      <c r="AF41" s="41">
        <v>-5.56217448407656</v>
      </c>
      <c r="AG41" s="42">
        <v>-2.9936974789915967</v>
      </c>
      <c r="AH41" s="6"/>
      <c r="AI41" s="80">
        <v>-9159193.91</v>
      </c>
      <c r="AJ41" s="81">
        <v>9413973.97</v>
      </c>
    </row>
    <row r="42" spans="1:36" ht="20.25" customHeight="1">
      <c r="A42" s="6"/>
      <c r="B42" s="6"/>
      <c r="C42" s="6"/>
      <c r="D42" s="6"/>
      <c r="E42" s="6"/>
      <c r="F42" s="6"/>
      <c r="G42" s="6"/>
      <c r="H42" s="6"/>
      <c r="I42" s="1"/>
      <c r="J42" s="1">
        <v>20</v>
      </c>
      <c r="K42" s="82">
        <v>7</v>
      </c>
      <c r="L42" s="33" t="s">
        <v>24</v>
      </c>
      <c r="M42" s="79">
        <v>543183205</v>
      </c>
      <c r="N42" s="34">
        <v>2336082.239</v>
      </c>
      <c r="O42" s="34">
        <v>599961.53735</v>
      </c>
      <c r="P42" s="35">
        <f t="shared" si="0"/>
        <v>25.682380839761183</v>
      </c>
      <c r="Q42" s="34">
        <v>573097.59761</v>
      </c>
      <c r="R42" s="36">
        <f t="shared" si="1"/>
        <v>104.68749822927738</v>
      </c>
      <c r="S42" s="90">
        <v>2482053.287</v>
      </c>
      <c r="T42" s="34">
        <v>605505.28386</v>
      </c>
      <c r="U42" s="35">
        <f t="shared" si="2"/>
        <v>24.395337804848666</v>
      </c>
      <c r="V42" s="34">
        <v>544132.9974400001</v>
      </c>
      <c r="W42" s="36">
        <f t="shared" si="3"/>
        <v>111.27891282255258</v>
      </c>
      <c r="X42" s="37"/>
      <c r="Y42" s="34"/>
      <c r="Z42" s="38">
        <f t="shared" si="4"/>
        <v>-145971.04799999995</v>
      </c>
      <c r="AA42" s="38">
        <f t="shared" si="4"/>
        <v>-5543.746509999968</v>
      </c>
      <c r="AB42" s="38">
        <f t="shared" si="5"/>
        <v>-5543.746509999968</v>
      </c>
      <c r="AC42" s="39">
        <f t="shared" si="6"/>
        <v>28964.60016999999</v>
      </c>
      <c r="AD42" s="40">
        <v>0.08327388448316933</v>
      </c>
      <c r="AE42" s="41">
        <v>0.1563067782533703</v>
      </c>
      <c r="AF42" s="41">
        <v>-4.1226599278676375</v>
      </c>
      <c r="AG42" s="42">
        <v>13.204134366925064</v>
      </c>
      <c r="AH42" s="6"/>
      <c r="AI42" s="80">
        <v>-162491398</v>
      </c>
      <c r="AJ42" s="81">
        <v>28356179.86</v>
      </c>
    </row>
    <row r="43" spans="1:36" ht="20.25" customHeight="1">
      <c r="A43" s="6"/>
      <c r="B43" s="6"/>
      <c r="C43" s="6"/>
      <c r="D43" s="6"/>
      <c r="E43" s="6"/>
      <c r="F43" s="6"/>
      <c r="G43" s="6"/>
      <c r="H43" s="6"/>
      <c r="I43" s="1"/>
      <c r="J43" s="1">
        <v>21</v>
      </c>
      <c r="K43" s="82">
        <v>23</v>
      </c>
      <c r="L43" s="33" t="s">
        <v>25</v>
      </c>
      <c r="M43" s="79">
        <v>92988899</v>
      </c>
      <c r="N43" s="34">
        <v>262201.98</v>
      </c>
      <c r="O43" s="34">
        <v>96358.71728</v>
      </c>
      <c r="P43" s="35">
        <f t="shared" si="0"/>
        <v>36.749805352347074</v>
      </c>
      <c r="Q43" s="34">
        <v>80642.22706</v>
      </c>
      <c r="R43" s="36">
        <f t="shared" si="1"/>
        <v>119.48915697517444</v>
      </c>
      <c r="S43" s="90">
        <v>269977.41845</v>
      </c>
      <c r="T43" s="34">
        <v>80236.18431999999</v>
      </c>
      <c r="U43" s="35">
        <f t="shared" si="2"/>
        <v>29.719590912696937</v>
      </c>
      <c r="V43" s="34">
        <v>71807.97261</v>
      </c>
      <c r="W43" s="36">
        <f t="shared" si="3"/>
        <v>111.73715313726358</v>
      </c>
      <c r="X43" s="37"/>
      <c r="Y43" s="34"/>
      <c r="Z43" s="38">
        <f t="shared" si="4"/>
        <v>-7775.438450000016</v>
      </c>
      <c r="AA43" s="38">
        <f t="shared" si="4"/>
        <v>16122.532960000011</v>
      </c>
      <c r="AB43" s="38">
        <f t="shared" si="5"/>
        <v>16122.532960000011</v>
      </c>
      <c r="AC43" s="39">
        <f t="shared" si="6"/>
        <v>8834.254450000008</v>
      </c>
      <c r="AD43" s="40">
        <v>0.14921941017791643</v>
      </c>
      <c r="AE43" s="41">
        <v>0.2644249536751079</v>
      </c>
      <c r="AF43" s="41">
        <v>-6.265601023144095</v>
      </c>
      <c r="AG43" s="42">
        <v>-2.2971014492753623</v>
      </c>
      <c r="AH43" s="6"/>
      <c r="AI43" s="80">
        <v>-7481139.55</v>
      </c>
      <c r="AJ43" s="81">
        <v>-2387454.49</v>
      </c>
    </row>
    <row r="44" spans="1:36" ht="20.25" customHeight="1">
      <c r="A44" s="6"/>
      <c r="B44" s="6"/>
      <c r="C44" s="6"/>
      <c r="D44" s="6"/>
      <c r="E44" s="6"/>
      <c r="F44" s="6"/>
      <c r="G44" s="6"/>
      <c r="H44" s="6"/>
      <c r="I44" s="1"/>
      <c r="J44" s="1">
        <v>22</v>
      </c>
      <c r="K44" s="82">
        <v>8</v>
      </c>
      <c r="L44" s="33" t="s">
        <v>26</v>
      </c>
      <c r="M44" s="79">
        <v>112007252</v>
      </c>
      <c r="N44" s="34">
        <v>340406.74666</v>
      </c>
      <c r="O44" s="34">
        <v>109203.49437</v>
      </c>
      <c r="P44" s="35">
        <f t="shared" si="0"/>
        <v>32.08029671605569</v>
      </c>
      <c r="Q44" s="34">
        <v>97794.72937</v>
      </c>
      <c r="R44" s="36">
        <f t="shared" si="1"/>
        <v>111.66603259040238</v>
      </c>
      <c r="S44" s="90">
        <v>355853.02067</v>
      </c>
      <c r="T44" s="34">
        <v>100528.42175</v>
      </c>
      <c r="U44" s="35">
        <f t="shared" si="2"/>
        <v>28.249984097570707</v>
      </c>
      <c r="V44" s="34">
        <v>99230.7298</v>
      </c>
      <c r="W44" s="36">
        <f t="shared" si="3"/>
        <v>101.30775209717342</v>
      </c>
      <c r="X44" s="37"/>
      <c r="Y44" s="34"/>
      <c r="Z44" s="38">
        <f t="shared" si="4"/>
        <v>-15446.274009999994</v>
      </c>
      <c r="AA44" s="38">
        <f t="shared" si="4"/>
        <v>8675.072620000006</v>
      </c>
      <c r="AB44" s="38">
        <f t="shared" si="5"/>
        <v>8675.072620000006</v>
      </c>
      <c r="AC44" s="39">
        <f t="shared" si="6"/>
        <v>-1436.00043</v>
      </c>
      <c r="AD44" s="40">
        <v>0.04482958977807662</v>
      </c>
      <c r="AE44" s="41">
        <v>0.07779996109706276</v>
      </c>
      <c r="AF44" s="41">
        <v>-3.053170838287878</v>
      </c>
      <c r="AG44" s="42">
        <v>-4.995951417004049</v>
      </c>
      <c r="AH44" s="6"/>
      <c r="AI44" s="80">
        <v>-14212295.09</v>
      </c>
      <c r="AJ44" s="81">
        <v>-3979766.26</v>
      </c>
    </row>
    <row r="45" spans="1:36" ht="20.25" customHeight="1">
      <c r="A45" s="6"/>
      <c r="B45" s="6"/>
      <c r="C45" s="6"/>
      <c r="D45" s="6"/>
      <c r="E45" s="6"/>
      <c r="F45" s="6"/>
      <c r="G45" s="6"/>
      <c r="H45" s="6"/>
      <c r="I45" s="1"/>
      <c r="J45" s="1">
        <v>24</v>
      </c>
      <c r="K45" s="82">
        <v>9</v>
      </c>
      <c r="L45" s="33" t="s">
        <v>27</v>
      </c>
      <c r="M45" s="79">
        <v>165535080</v>
      </c>
      <c r="N45" s="34">
        <v>851494.7</v>
      </c>
      <c r="O45" s="34">
        <v>192798.66272999998</v>
      </c>
      <c r="P45" s="35">
        <f t="shared" si="0"/>
        <v>22.642379656620292</v>
      </c>
      <c r="Q45" s="34">
        <v>160949.28468</v>
      </c>
      <c r="R45" s="36">
        <f t="shared" si="1"/>
        <v>119.7884557942106</v>
      </c>
      <c r="S45" s="90">
        <v>841374.9207</v>
      </c>
      <c r="T45" s="34">
        <v>173751.05773</v>
      </c>
      <c r="U45" s="35">
        <f t="shared" si="2"/>
        <v>20.65084820753203</v>
      </c>
      <c r="V45" s="34">
        <v>157851.13999</v>
      </c>
      <c r="W45" s="36">
        <f t="shared" si="3"/>
        <v>110.07272911745032</v>
      </c>
      <c r="X45" s="37"/>
      <c r="Y45" s="34"/>
      <c r="Z45" s="38">
        <f t="shared" si="4"/>
        <v>10119.779299999936</v>
      </c>
      <c r="AA45" s="38">
        <f t="shared" si="4"/>
        <v>19047.60499999998</v>
      </c>
      <c r="AB45" s="38">
        <f t="shared" si="5"/>
        <v>19047.60499999998</v>
      </c>
      <c r="AC45" s="39">
        <f t="shared" si="6"/>
        <v>3098.1446900000155</v>
      </c>
      <c r="AD45" s="40">
        <v>0.047786927431806486</v>
      </c>
      <c r="AE45" s="41">
        <v>0.08625174175568974</v>
      </c>
      <c r="AF45" s="41">
        <v>-9.184901747904876</v>
      </c>
      <c r="AG45" s="42">
        <v>-6.8962765957446805</v>
      </c>
      <c r="AH45" s="6"/>
      <c r="AI45" s="80">
        <v>-14086675.34</v>
      </c>
      <c r="AJ45" s="81">
        <v>9027493.16</v>
      </c>
    </row>
    <row r="46" spans="1:36" ht="20.25" customHeight="1">
      <c r="A46" s="6"/>
      <c r="B46" s="6"/>
      <c r="C46" s="6"/>
      <c r="D46" s="6"/>
      <c r="E46" s="6"/>
      <c r="F46" s="6"/>
      <c r="G46" s="6"/>
      <c r="H46" s="6"/>
      <c r="I46" s="1"/>
      <c r="J46" s="1">
        <v>25</v>
      </c>
      <c r="K46" s="82">
        <v>25</v>
      </c>
      <c r="L46" s="33" t="s">
        <v>28</v>
      </c>
      <c r="M46" s="79">
        <v>159523300.17</v>
      </c>
      <c r="N46" s="34">
        <v>433532.45</v>
      </c>
      <c r="O46" s="34">
        <v>133128.92325</v>
      </c>
      <c r="P46" s="35">
        <f t="shared" si="0"/>
        <v>30.707948909014764</v>
      </c>
      <c r="Q46" s="34">
        <v>119757.37608</v>
      </c>
      <c r="R46" s="36">
        <f t="shared" si="1"/>
        <v>111.16553118287058</v>
      </c>
      <c r="S46" s="90">
        <v>446810.011</v>
      </c>
      <c r="T46" s="34">
        <v>116559.76122</v>
      </c>
      <c r="U46" s="35">
        <f t="shared" si="2"/>
        <v>26.087097054770332</v>
      </c>
      <c r="V46" s="34">
        <v>109731.52429999999</v>
      </c>
      <c r="W46" s="36">
        <f t="shared" si="3"/>
        <v>106.22267572018045</v>
      </c>
      <c r="X46" s="37"/>
      <c r="Y46" s="34"/>
      <c r="Z46" s="38">
        <f t="shared" si="4"/>
        <v>-13277.560999999987</v>
      </c>
      <c r="AA46" s="38">
        <f t="shared" si="4"/>
        <v>16569.162029999992</v>
      </c>
      <c r="AB46" s="38">
        <f t="shared" si="5"/>
        <v>16569.162029999992</v>
      </c>
      <c r="AC46" s="39">
        <f t="shared" si="6"/>
        <v>10025.851780000012</v>
      </c>
      <c r="AD46" s="40">
        <v>0.0430161997793383</v>
      </c>
      <c r="AE46" s="41">
        <v>0.07362295478358943</v>
      </c>
      <c r="AF46" s="41">
        <v>-8.392211695121784</v>
      </c>
      <c r="AG46" s="42">
        <v>-13.054945054945055</v>
      </c>
      <c r="AH46" s="6"/>
      <c r="AI46" s="80">
        <v>-8163000</v>
      </c>
      <c r="AJ46" s="81">
        <v>2806702.22</v>
      </c>
    </row>
    <row r="47" spans="1:36" ht="20.25" customHeight="1">
      <c r="A47" s="6"/>
      <c r="B47" s="6"/>
      <c r="C47" s="6"/>
      <c r="D47" s="6"/>
      <c r="E47" s="6"/>
      <c r="F47" s="6"/>
      <c r="G47" s="6"/>
      <c r="H47" s="6"/>
      <c r="I47" s="1"/>
      <c r="J47" s="1">
        <v>26</v>
      </c>
      <c r="K47" s="82">
        <v>26</v>
      </c>
      <c r="L47" s="33" t="s">
        <v>29</v>
      </c>
      <c r="M47" s="79">
        <v>58640590</v>
      </c>
      <c r="N47" s="34">
        <v>141973.7</v>
      </c>
      <c r="O47" s="34">
        <v>49091.62932</v>
      </c>
      <c r="P47" s="35">
        <f t="shared" si="0"/>
        <v>34.57797417408999</v>
      </c>
      <c r="Q47" s="34">
        <v>46081.41507</v>
      </c>
      <c r="R47" s="36">
        <f t="shared" si="1"/>
        <v>106.53238240498328</v>
      </c>
      <c r="S47" s="90">
        <v>156392.27667</v>
      </c>
      <c r="T47" s="34">
        <v>50340.98289</v>
      </c>
      <c r="U47" s="35">
        <f t="shared" si="2"/>
        <v>32.18891876369537</v>
      </c>
      <c r="V47" s="34">
        <v>44273.005229999995</v>
      </c>
      <c r="W47" s="36">
        <f t="shared" si="3"/>
        <v>113.70581831632305</v>
      </c>
      <c r="X47" s="37"/>
      <c r="Y47" s="34"/>
      <c r="Z47" s="38">
        <f t="shared" si="4"/>
        <v>-14418.57666999998</v>
      </c>
      <c r="AA47" s="38">
        <f t="shared" si="4"/>
        <v>-1249.3535699999993</v>
      </c>
      <c r="AB47" s="38">
        <f t="shared" si="5"/>
        <v>-1249.3535699999993</v>
      </c>
      <c r="AC47" s="39">
        <f t="shared" si="6"/>
        <v>1808.4098400000075</v>
      </c>
      <c r="AD47" s="40">
        <v>0.053848338540187446</v>
      </c>
      <c r="AE47" s="41">
        <v>0.09477630592351911</v>
      </c>
      <c r="AF47" s="41">
        <v>-5.161055056892398</v>
      </c>
      <c r="AG47" s="42">
        <v>-1.881638846737481</v>
      </c>
      <c r="AH47" s="6"/>
      <c r="AI47" s="80">
        <v>-1579930.06</v>
      </c>
      <c r="AJ47" s="81">
        <v>-262423.19</v>
      </c>
    </row>
    <row r="48" spans="1:36" ht="20.25" customHeight="1">
      <c r="A48" s="6"/>
      <c r="B48" s="6"/>
      <c r="C48" s="6"/>
      <c r="D48" s="6"/>
      <c r="E48" s="6"/>
      <c r="F48" s="6"/>
      <c r="G48" s="6"/>
      <c r="H48" s="6"/>
      <c r="I48" s="1"/>
      <c r="J48" s="1">
        <v>30</v>
      </c>
      <c r="K48" s="82">
        <v>40</v>
      </c>
      <c r="L48" s="33" t="s">
        <v>30</v>
      </c>
      <c r="M48" s="79">
        <v>65684273</v>
      </c>
      <c r="N48" s="34">
        <v>217818.95</v>
      </c>
      <c r="O48" s="34">
        <v>71620.12298</v>
      </c>
      <c r="P48" s="35">
        <f t="shared" si="0"/>
        <v>32.88057489029306</v>
      </c>
      <c r="Q48" s="34">
        <v>66076.33538</v>
      </c>
      <c r="R48" s="36">
        <f t="shared" si="1"/>
        <v>108.38997436543369</v>
      </c>
      <c r="S48" s="90">
        <v>221035.49284999998</v>
      </c>
      <c r="T48" s="34">
        <v>57352.3083</v>
      </c>
      <c r="U48" s="35">
        <f t="shared" si="2"/>
        <v>25.947103589793453</v>
      </c>
      <c r="V48" s="34">
        <v>54804.34511</v>
      </c>
      <c r="W48" s="36">
        <f t="shared" si="3"/>
        <v>104.64919922842957</v>
      </c>
      <c r="X48" s="37"/>
      <c r="Y48" s="34"/>
      <c r="Z48" s="38">
        <f t="shared" si="4"/>
        <v>-3216.542849999969</v>
      </c>
      <c r="AA48" s="38">
        <f t="shared" si="4"/>
        <v>14267.814680000003</v>
      </c>
      <c r="AB48" s="38">
        <f t="shared" si="5"/>
        <v>14267.814680000003</v>
      </c>
      <c r="AC48" s="39">
        <f t="shared" si="6"/>
        <v>11271.990270000002</v>
      </c>
      <c r="AD48" s="40">
        <v>0.04593840619608707</v>
      </c>
      <c r="AE48" s="41">
        <v>0.07616931925382672</v>
      </c>
      <c r="AF48" s="41">
        <v>-3.8113467540687815</v>
      </c>
      <c r="AG48" s="42">
        <v>-2.755129958960328</v>
      </c>
      <c r="AH48" s="6"/>
      <c r="AI48" s="80">
        <v>-4177366.9</v>
      </c>
      <c r="AJ48" s="81">
        <v>4502143.94</v>
      </c>
    </row>
    <row r="49" spans="1:36" ht="20.25" customHeight="1">
      <c r="A49" s="6"/>
      <c r="B49" s="6"/>
      <c r="C49" s="6"/>
      <c r="D49" s="6"/>
      <c r="E49" s="6"/>
      <c r="F49" s="6"/>
      <c r="G49" s="6"/>
      <c r="H49" s="6"/>
      <c r="I49" s="1"/>
      <c r="J49" s="1">
        <v>31</v>
      </c>
      <c r="K49" s="82">
        <v>27</v>
      </c>
      <c r="L49" s="33" t="s">
        <v>31</v>
      </c>
      <c r="M49" s="79">
        <v>101729534</v>
      </c>
      <c r="N49" s="34">
        <v>451258.57</v>
      </c>
      <c r="O49" s="34">
        <v>138354.80769</v>
      </c>
      <c r="P49" s="35">
        <f t="shared" si="0"/>
        <v>30.65976291375474</v>
      </c>
      <c r="Q49" s="34">
        <v>119844.3293</v>
      </c>
      <c r="R49" s="36">
        <f t="shared" si="1"/>
        <v>115.44543533942577</v>
      </c>
      <c r="S49" s="90">
        <v>458424.07</v>
      </c>
      <c r="T49" s="34">
        <v>110479.47006</v>
      </c>
      <c r="U49" s="35">
        <f t="shared" si="2"/>
        <v>24.09984058210556</v>
      </c>
      <c r="V49" s="34">
        <v>112025.91792</v>
      </c>
      <c r="W49" s="36">
        <f t="shared" si="3"/>
        <v>98.61956242920111</v>
      </c>
      <c r="X49" s="37"/>
      <c r="Y49" s="34"/>
      <c r="Z49" s="38">
        <f t="shared" si="4"/>
        <v>-7165.5</v>
      </c>
      <c r="AA49" s="38">
        <f t="shared" si="4"/>
        <v>27875.33762999998</v>
      </c>
      <c r="AB49" s="38">
        <f t="shared" si="5"/>
        <v>27875.33762999998</v>
      </c>
      <c r="AC49" s="39">
        <f t="shared" si="6"/>
        <v>7818.4113799999905</v>
      </c>
      <c r="AD49" s="40">
        <v>0.04029760690301636</v>
      </c>
      <c r="AE49" s="41">
        <v>0.06703608698367977</v>
      </c>
      <c r="AF49" s="41">
        <v>-16.00615678398578</v>
      </c>
      <c r="AG49" s="42">
        <v>-3.8702928870292888</v>
      </c>
      <c r="AH49" s="6"/>
      <c r="AI49" s="80">
        <v>-4032000</v>
      </c>
      <c r="AJ49" s="81">
        <v>3013771.84</v>
      </c>
    </row>
    <row r="50" spans="1:36" ht="20.25" customHeight="1">
      <c r="A50" s="6"/>
      <c r="B50" s="6"/>
      <c r="C50" s="6"/>
      <c r="D50" s="6"/>
      <c r="E50" s="6"/>
      <c r="F50" s="6"/>
      <c r="G50" s="6"/>
      <c r="H50" s="6"/>
      <c r="I50" s="1"/>
      <c r="J50" s="1">
        <v>32</v>
      </c>
      <c r="K50" s="82">
        <v>41</v>
      </c>
      <c r="L50" s="33" t="s">
        <v>32</v>
      </c>
      <c r="M50" s="79">
        <v>109389694</v>
      </c>
      <c r="N50" s="34">
        <v>382631.309</v>
      </c>
      <c r="O50" s="34">
        <v>111773.78828000001</v>
      </c>
      <c r="P50" s="35">
        <f t="shared" si="0"/>
        <v>29.211877243427566</v>
      </c>
      <c r="Q50" s="34">
        <v>95684.16529</v>
      </c>
      <c r="R50" s="36">
        <f t="shared" si="1"/>
        <v>116.81534550804254</v>
      </c>
      <c r="S50" s="90">
        <v>424668.623</v>
      </c>
      <c r="T50" s="34">
        <v>117624.78378</v>
      </c>
      <c r="U50" s="35">
        <f t="shared" si="2"/>
        <v>27.69801614940598</v>
      </c>
      <c r="V50" s="34">
        <v>101813.35035</v>
      </c>
      <c r="W50" s="36">
        <f t="shared" si="3"/>
        <v>115.52982332439274</v>
      </c>
      <c r="X50" s="37"/>
      <c r="Y50" s="34"/>
      <c r="Z50" s="38">
        <f t="shared" si="4"/>
        <v>-42037.31400000001</v>
      </c>
      <c r="AA50" s="38">
        <f t="shared" si="4"/>
        <v>-5850.99549999999</v>
      </c>
      <c r="AB50" s="38">
        <f t="shared" si="5"/>
        <v>-5850.99549999999</v>
      </c>
      <c r="AC50" s="39">
        <f t="shared" si="6"/>
        <v>-6129.185059999989</v>
      </c>
      <c r="AD50" s="40">
        <v>0.05326307423303124</v>
      </c>
      <c r="AE50" s="41">
        <v>0.09954783125371347</v>
      </c>
      <c r="AF50" s="41">
        <v>-11.705024311183145</v>
      </c>
      <c r="AG50" s="42">
        <v>-4.211678832116788</v>
      </c>
      <c r="AH50" s="6"/>
      <c r="AI50" s="80">
        <v>-7354000</v>
      </c>
      <c r="AJ50" s="81">
        <v>978997.21</v>
      </c>
    </row>
    <row r="51" spans="1:36" ht="20.25" customHeight="1">
      <c r="A51" s="6"/>
      <c r="B51" s="6"/>
      <c r="C51" s="6"/>
      <c r="D51" s="6"/>
      <c r="E51" s="6"/>
      <c r="F51" s="6"/>
      <c r="G51" s="6"/>
      <c r="H51" s="6"/>
      <c r="I51" s="1"/>
      <c r="J51" s="1">
        <v>33</v>
      </c>
      <c r="K51" s="82">
        <v>28</v>
      </c>
      <c r="L51" s="33" t="s">
        <v>33</v>
      </c>
      <c r="M51" s="79">
        <v>67693875</v>
      </c>
      <c r="N51" s="34">
        <v>200008.95</v>
      </c>
      <c r="O51" s="34">
        <v>66187.10936</v>
      </c>
      <c r="P51" s="35">
        <f t="shared" si="0"/>
        <v>33.09207380969701</v>
      </c>
      <c r="Q51" s="34">
        <v>57068.08627</v>
      </c>
      <c r="R51" s="36">
        <f t="shared" si="1"/>
        <v>115.97919903403833</v>
      </c>
      <c r="S51" s="90">
        <v>196313.998</v>
      </c>
      <c r="T51" s="34">
        <v>56135.50088</v>
      </c>
      <c r="U51" s="35">
        <f t="shared" si="2"/>
        <v>28.594752005407177</v>
      </c>
      <c r="V51" s="34">
        <v>51380.116270000006</v>
      </c>
      <c r="W51" s="36">
        <f t="shared" si="3"/>
        <v>109.25530137964398</v>
      </c>
      <c r="X51" s="37"/>
      <c r="Y51" s="34"/>
      <c r="Z51" s="38">
        <f t="shared" si="4"/>
        <v>3694.9520000000193</v>
      </c>
      <c r="AA51" s="38">
        <f t="shared" si="4"/>
        <v>10051.608480000003</v>
      </c>
      <c r="AB51" s="38">
        <f t="shared" si="5"/>
        <v>10051.608480000003</v>
      </c>
      <c r="AC51" s="39">
        <f t="shared" si="6"/>
        <v>5687.969999999994</v>
      </c>
      <c r="AD51" s="40">
        <v>0.06963788300835655</v>
      </c>
      <c r="AE51" s="41">
        <v>0.1392757660167131</v>
      </c>
      <c r="AF51" s="41">
        <v>-3.4588442308341527</v>
      </c>
      <c r="AG51" s="42">
        <v>-0.841025641025641</v>
      </c>
      <c r="AH51" s="6"/>
      <c r="AI51" s="80">
        <v>-2110000</v>
      </c>
      <c r="AJ51" s="81">
        <v>3234091.77</v>
      </c>
    </row>
    <row r="52" spans="1:36" ht="20.25" customHeight="1">
      <c r="A52" s="6"/>
      <c r="B52" s="6"/>
      <c r="C52" s="6"/>
      <c r="D52" s="6"/>
      <c r="E52" s="6"/>
      <c r="F52" s="6"/>
      <c r="G52" s="6"/>
      <c r="H52" s="6"/>
      <c r="I52" s="1"/>
      <c r="J52" s="1">
        <v>34</v>
      </c>
      <c r="K52" s="82">
        <v>42</v>
      </c>
      <c r="L52" s="33" t="s">
        <v>34</v>
      </c>
      <c r="M52" s="79">
        <v>122130220</v>
      </c>
      <c r="N52" s="34">
        <v>365533.54</v>
      </c>
      <c r="O52" s="34">
        <v>100646.32740000001</v>
      </c>
      <c r="P52" s="35">
        <f t="shared" si="0"/>
        <v>27.534088226213115</v>
      </c>
      <c r="Q52" s="34">
        <v>97377.28341</v>
      </c>
      <c r="R52" s="36">
        <f t="shared" si="1"/>
        <v>103.35709097186039</v>
      </c>
      <c r="S52" s="90">
        <v>366626.47021</v>
      </c>
      <c r="T52" s="34">
        <v>103516.79018000001</v>
      </c>
      <c r="U52" s="35">
        <f t="shared" si="2"/>
        <v>28.234947171355802</v>
      </c>
      <c r="V52" s="34">
        <v>105997.03753</v>
      </c>
      <c r="W52" s="36">
        <f t="shared" si="3"/>
        <v>97.66007861370841</v>
      </c>
      <c r="X52" s="37"/>
      <c r="Y52" s="34"/>
      <c r="Z52" s="38">
        <f t="shared" si="4"/>
        <v>-1092.9302100000205</v>
      </c>
      <c r="AA52" s="38">
        <f t="shared" si="4"/>
        <v>-2870.4627800000017</v>
      </c>
      <c r="AB52" s="38">
        <f t="shared" si="5"/>
        <v>-2870.4627800000017</v>
      </c>
      <c r="AC52" s="39">
        <f t="shared" si="6"/>
        <v>-8619.754119999998</v>
      </c>
      <c r="AD52" s="40">
        <v>0.049996894602819926</v>
      </c>
      <c r="AE52" s="41">
        <v>0.08450999947509279</v>
      </c>
      <c r="AF52" s="41">
        <v>-3.3197652972510077</v>
      </c>
      <c r="AG52" s="42">
        <v>0.17878338278931752</v>
      </c>
      <c r="AH52" s="6"/>
      <c r="AI52" s="80">
        <v>-33638400</v>
      </c>
      <c r="AJ52" s="81">
        <v>-910302.66</v>
      </c>
    </row>
    <row r="53" spans="1:36" ht="20.25" customHeight="1">
      <c r="A53" s="6"/>
      <c r="B53" s="6"/>
      <c r="C53" s="6"/>
      <c r="D53" s="6"/>
      <c r="E53" s="6"/>
      <c r="F53" s="6"/>
      <c r="G53" s="6"/>
      <c r="H53" s="6"/>
      <c r="I53" s="1"/>
      <c r="J53" s="1">
        <v>35</v>
      </c>
      <c r="K53" s="82">
        <v>29</v>
      </c>
      <c r="L53" s="33" t="s">
        <v>35</v>
      </c>
      <c r="M53" s="79">
        <v>75516150</v>
      </c>
      <c r="N53" s="34">
        <v>235828.59</v>
      </c>
      <c r="O53" s="34">
        <v>96433.89509</v>
      </c>
      <c r="P53" s="35">
        <f t="shared" si="0"/>
        <v>40.89152001884081</v>
      </c>
      <c r="Q53" s="34">
        <v>69708.91640999999</v>
      </c>
      <c r="R53" s="36">
        <f t="shared" si="1"/>
        <v>138.3379631420669</v>
      </c>
      <c r="S53" s="90">
        <v>269707.4124</v>
      </c>
      <c r="T53" s="34">
        <v>86629.30945</v>
      </c>
      <c r="U53" s="35">
        <f t="shared" si="2"/>
        <v>32.11973622790947</v>
      </c>
      <c r="V53" s="34">
        <v>64793.725479999994</v>
      </c>
      <c r="W53" s="36">
        <f t="shared" si="3"/>
        <v>133.70015199502618</v>
      </c>
      <c r="X53" s="37"/>
      <c r="Y53" s="34"/>
      <c r="Z53" s="38">
        <f t="shared" si="4"/>
        <v>-33878.822399999975</v>
      </c>
      <c r="AA53" s="38">
        <f t="shared" si="4"/>
        <v>9804.585640000005</v>
      </c>
      <c r="AB53" s="38">
        <f t="shared" si="5"/>
        <v>9804.585640000005</v>
      </c>
      <c r="AC53" s="39">
        <f t="shared" si="6"/>
        <v>4915.190929999997</v>
      </c>
      <c r="AD53" s="40">
        <v>0.04315256302082829</v>
      </c>
      <c r="AE53" s="41">
        <v>0.0720713782429364</v>
      </c>
      <c r="AF53" s="41">
        <v>-1.1844983141213716</v>
      </c>
      <c r="AG53" s="42">
        <v>-0.8480852143038295</v>
      </c>
      <c r="AH53" s="6"/>
      <c r="AI53" s="80">
        <v>-3283000</v>
      </c>
      <c r="AJ53" s="81">
        <v>6429608.4</v>
      </c>
    </row>
    <row r="54" spans="1:36" ht="20.25" customHeight="1">
      <c r="A54" s="6"/>
      <c r="B54" s="6"/>
      <c r="C54" s="6"/>
      <c r="D54" s="6"/>
      <c r="E54" s="6"/>
      <c r="F54" s="6"/>
      <c r="G54" s="6"/>
      <c r="H54" s="6"/>
      <c r="I54" s="1"/>
      <c r="J54" s="1">
        <v>36</v>
      </c>
      <c r="K54" s="82">
        <v>10</v>
      </c>
      <c r="L54" s="33" t="s">
        <v>36</v>
      </c>
      <c r="M54" s="79">
        <v>78836603</v>
      </c>
      <c r="N54" s="34">
        <v>288060.531</v>
      </c>
      <c r="O54" s="34">
        <v>105145.04470999999</v>
      </c>
      <c r="P54" s="35">
        <f t="shared" si="0"/>
        <v>36.50102440101382</v>
      </c>
      <c r="Q54" s="34">
        <v>90389.46376</v>
      </c>
      <c r="R54" s="36">
        <f t="shared" si="1"/>
        <v>116.32444793474896</v>
      </c>
      <c r="S54" s="90">
        <v>311021.411</v>
      </c>
      <c r="T54" s="34">
        <v>90461.1789</v>
      </c>
      <c r="U54" s="35">
        <f t="shared" si="2"/>
        <v>29.085193398469915</v>
      </c>
      <c r="V54" s="34">
        <v>84682.69756</v>
      </c>
      <c r="W54" s="36">
        <f t="shared" si="3"/>
        <v>106.82368595533435</v>
      </c>
      <c r="X54" s="37"/>
      <c r="Y54" s="34"/>
      <c r="Z54" s="38">
        <f t="shared" si="4"/>
        <v>-22960.880000000005</v>
      </c>
      <c r="AA54" s="38">
        <f t="shared" si="4"/>
        <v>14683.865809999988</v>
      </c>
      <c r="AB54" s="38">
        <f t="shared" si="5"/>
        <v>14683.865809999988</v>
      </c>
      <c r="AC54" s="39">
        <f t="shared" si="6"/>
        <v>5706.766199999998</v>
      </c>
      <c r="AD54" s="40">
        <v>0.05369568790751192</v>
      </c>
      <c r="AE54" s="41">
        <v>0.09732360097323602</v>
      </c>
      <c r="AF54" s="41">
        <v>-22.482409405378952</v>
      </c>
      <c r="AG54" s="42">
        <v>-2.487220447284345</v>
      </c>
      <c r="AH54" s="6"/>
      <c r="AI54" s="80">
        <v>-5068429.42</v>
      </c>
      <c r="AJ54" s="81">
        <v>-2172368.39</v>
      </c>
    </row>
    <row r="55" spans="1:36" ht="20.25" customHeight="1">
      <c r="A55" s="6"/>
      <c r="B55" s="6"/>
      <c r="C55" s="6"/>
      <c r="D55" s="6"/>
      <c r="E55" s="6"/>
      <c r="F55" s="6"/>
      <c r="G55" s="6"/>
      <c r="H55" s="6"/>
      <c r="I55" s="1"/>
      <c r="J55" s="1">
        <v>37</v>
      </c>
      <c r="K55" s="82">
        <v>43</v>
      </c>
      <c r="L55" s="33" t="s">
        <v>37</v>
      </c>
      <c r="M55" s="79">
        <v>166872586</v>
      </c>
      <c r="N55" s="34">
        <v>641513.561</v>
      </c>
      <c r="O55" s="34">
        <v>191289.82394</v>
      </c>
      <c r="P55" s="35">
        <f t="shared" si="0"/>
        <v>29.818516017309882</v>
      </c>
      <c r="Q55" s="34">
        <v>163135.5656</v>
      </c>
      <c r="R55" s="36">
        <f t="shared" si="1"/>
        <v>117.25819764467104</v>
      </c>
      <c r="S55" s="90">
        <v>677785.30415</v>
      </c>
      <c r="T55" s="34">
        <v>186586.50018</v>
      </c>
      <c r="U55" s="35">
        <f t="shared" si="2"/>
        <v>27.528850070597983</v>
      </c>
      <c r="V55" s="34">
        <v>166388.58044</v>
      </c>
      <c r="W55" s="36">
        <f t="shared" si="3"/>
        <v>112.13900598622115</v>
      </c>
      <c r="X55" s="37"/>
      <c r="Y55" s="34"/>
      <c r="Z55" s="38">
        <f t="shared" si="4"/>
        <v>-36271.743149999995</v>
      </c>
      <c r="AA55" s="38">
        <f t="shared" si="4"/>
        <v>4703.323759999999</v>
      </c>
      <c r="AB55" s="38">
        <f t="shared" si="5"/>
        <v>4703.323759999999</v>
      </c>
      <c r="AC55" s="39">
        <f t="shared" si="6"/>
        <v>-3253.014839999989</v>
      </c>
      <c r="AD55" s="40">
        <v>0.034775808079500974</v>
      </c>
      <c r="AE55" s="41">
        <v>0.060527369318875764</v>
      </c>
      <c r="AF55" s="41">
        <v>-2.554024240928446</v>
      </c>
      <c r="AG55" s="42">
        <v>-1.7750787224471436</v>
      </c>
      <c r="AH55" s="6"/>
      <c r="AI55" s="80">
        <v>-13702638.66</v>
      </c>
      <c r="AJ55" s="81">
        <v>17393171.32</v>
      </c>
    </row>
    <row r="56" spans="1:36" ht="20.25" customHeight="1">
      <c r="A56" s="6"/>
      <c r="B56" s="6"/>
      <c r="C56" s="6"/>
      <c r="D56" s="6"/>
      <c r="E56" s="6"/>
      <c r="F56" s="6"/>
      <c r="G56" s="6"/>
      <c r="H56" s="6"/>
      <c r="I56" s="1"/>
      <c r="J56" s="1">
        <v>38</v>
      </c>
      <c r="K56" s="82">
        <v>11</v>
      </c>
      <c r="L56" s="33" t="s">
        <v>38</v>
      </c>
      <c r="M56" s="79">
        <v>144216610</v>
      </c>
      <c r="N56" s="34">
        <v>475183.8</v>
      </c>
      <c r="O56" s="34">
        <v>148620.29244999998</v>
      </c>
      <c r="P56" s="35">
        <f t="shared" si="0"/>
        <v>31.276380307998714</v>
      </c>
      <c r="Q56" s="34">
        <v>144465.97791999998</v>
      </c>
      <c r="R56" s="36">
        <f t="shared" si="1"/>
        <v>102.87563521170398</v>
      </c>
      <c r="S56" s="90">
        <v>488925.44739</v>
      </c>
      <c r="T56" s="34">
        <v>154685.21641</v>
      </c>
      <c r="U56" s="35">
        <f t="shared" si="2"/>
        <v>31.637792067429988</v>
      </c>
      <c r="V56" s="34">
        <v>150761.23736000003</v>
      </c>
      <c r="W56" s="36">
        <f t="shared" si="3"/>
        <v>102.60277715858086</v>
      </c>
      <c r="X56" s="37"/>
      <c r="Y56" s="34"/>
      <c r="Z56" s="38">
        <f t="shared" si="4"/>
        <v>-13741.647389999998</v>
      </c>
      <c r="AA56" s="38">
        <f t="shared" si="4"/>
        <v>-6064.923960000015</v>
      </c>
      <c r="AB56" s="38">
        <f t="shared" si="5"/>
        <v>-6064.923960000015</v>
      </c>
      <c r="AC56" s="39">
        <f t="shared" si="6"/>
        <v>-6295.259440000053</v>
      </c>
      <c r="AD56" s="40">
        <v>0.255249210360076</v>
      </c>
      <c r="AE56" s="41">
        <v>0.4489861795958051</v>
      </c>
      <c r="AF56" s="41">
        <v>-6.798912943804863</v>
      </c>
      <c r="AG56" s="42">
        <v>-5.7482993197278915</v>
      </c>
      <c r="AH56" s="6"/>
      <c r="AI56" s="80">
        <v>-9169300.26</v>
      </c>
      <c r="AJ56" s="81">
        <v>9740976.2</v>
      </c>
    </row>
    <row r="57" spans="1:36" ht="20.25" customHeight="1">
      <c r="A57" s="6"/>
      <c r="B57" s="6"/>
      <c r="C57" s="6"/>
      <c r="D57" s="6"/>
      <c r="E57" s="6"/>
      <c r="F57" s="6"/>
      <c r="G57" s="6"/>
      <c r="H57" s="6"/>
      <c r="I57" s="1"/>
      <c r="J57" s="1">
        <v>39</v>
      </c>
      <c r="K57" s="82">
        <v>44</v>
      </c>
      <c r="L57" s="33" t="s">
        <v>39</v>
      </c>
      <c r="M57" s="79">
        <v>195974179</v>
      </c>
      <c r="N57" s="34">
        <v>634594.45</v>
      </c>
      <c r="O57" s="34">
        <v>160739.52784999998</v>
      </c>
      <c r="P57" s="35">
        <f t="shared" si="0"/>
        <v>25.329488439427735</v>
      </c>
      <c r="Q57" s="34">
        <v>134685.29854</v>
      </c>
      <c r="R57" s="36">
        <f t="shared" si="1"/>
        <v>119.34452356153942</v>
      </c>
      <c r="S57" s="90">
        <v>679511.0628200001</v>
      </c>
      <c r="T57" s="34">
        <v>152084.3565</v>
      </c>
      <c r="U57" s="35">
        <f t="shared" si="2"/>
        <v>22.38143936448119</v>
      </c>
      <c r="V57" s="34">
        <v>130751.43148</v>
      </c>
      <c r="W57" s="36">
        <f t="shared" si="3"/>
        <v>116.31563400761935</v>
      </c>
      <c r="X57" s="37"/>
      <c r="Y57" s="34"/>
      <c r="Z57" s="38">
        <f t="shared" si="4"/>
        <v>-44916.612820000155</v>
      </c>
      <c r="AA57" s="38">
        <f t="shared" si="4"/>
        <v>8655.17134999999</v>
      </c>
      <c r="AB57" s="38">
        <f t="shared" si="5"/>
        <v>8655.17134999999</v>
      </c>
      <c r="AC57" s="39">
        <f t="shared" si="6"/>
        <v>3933.8670599999896</v>
      </c>
      <c r="AD57" s="40">
        <v>0.06975160335471141</v>
      </c>
      <c r="AE57" s="41">
        <v>0.1309052527621753</v>
      </c>
      <c r="AF57" s="41">
        <v>-3.775231876177857</v>
      </c>
      <c r="AG57" s="42">
        <v>-1.9701269604182226</v>
      </c>
      <c r="AH57" s="6"/>
      <c r="AI57" s="80">
        <v>-13866800</v>
      </c>
      <c r="AJ57" s="81">
        <v>11861535.04</v>
      </c>
    </row>
    <row r="58" spans="1:36" ht="20.25" customHeight="1" thickBot="1">
      <c r="A58" s="6"/>
      <c r="B58" s="6"/>
      <c r="C58" s="6"/>
      <c r="D58" s="6"/>
      <c r="E58" s="6"/>
      <c r="F58" s="6"/>
      <c r="G58" s="6"/>
      <c r="H58" s="6"/>
      <c r="I58" s="1"/>
      <c r="J58" s="1">
        <v>41</v>
      </c>
      <c r="K58" s="82">
        <v>13</v>
      </c>
      <c r="L58" s="33" t="s">
        <v>40</v>
      </c>
      <c r="M58" s="79">
        <v>98614562</v>
      </c>
      <c r="N58" s="34">
        <v>278371.89343</v>
      </c>
      <c r="O58" s="34">
        <v>99359.21293000001</v>
      </c>
      <c r="P58" s="35">
        <f t="shared" si="0"/>
        <v>35.69297593436282</v>
      </c>
      <c r="Q58" s="34">
        <v>86678.12918999999</v>
      </c>
      <c r="R58" s="36">
        <f t="shared" si="1"/>
        <v>114.63008472668214</v>
      </c>
      <c r="S58" s="90">
        <v>287309.64643</v>
      </c>
      <c r="T58" s="34">
        <v>80152.84427</v>
      </c>
      <c r="U58" s="35">
        <f t="shared" si="2"/>
        <v>27.89772124463924</v>
      </c>
      <c r="V58" s="34">
        <v>77493.75224</v>
      </c>
      <c r="W58" s="36">
        <f t="shared" si="3"/>
        <v>103.43136311397689</v>
      </c>
      <c r="X58" s="37"/>
      <c r="Y58" s="34"/>
      <c r="Z58" s="38">
        <f t="shared" si="4"/>
        <v>-8937.753000000026</v>
      </c>
      <c r="AA58" s="38">
        <f t="shared" si="4"/>
        <v>19206.368660000007</v>
      </c>
      <c r="AB58" s="38">
        <f t="shared" si="5"/>
        <v>19206.368660000007</v>
      </c>
      <c r="AC58" s="39">
        <f t="shared" si="6"/>
        <v>9184.37694999999</v>
      </c>
      <c r="AD58" s="40">
        <v>0.049998421093168516</v>
      </c>
      <c r="AE58" s="41">
        <v>0.09030886052469876</v>
      </c>
      <c r="AF58" s="41">
        <v>-3.943848368593538</v>
      </c>
      <c r="AG58" s="42">
        <v>-1.7893271461716937</v>
      </c>
      <c r="AH58" s="6"/>
      <c r="AI58" s="80">
        <v>-9840241.37</v>
      </c>
      <c r="AJ58" s="81">
        <v>447050.33</v>
      </c>
    </row>
    <row r="59" spans="1:36" ht="20.25" customHeight="1">
      <c r="A59" s="6"/>
      <c r="B59" s="6"/>
      <c r="C59" s="6"/>
      <c r="D59" s="6"/>
      <c r="E59" s="6"/>
      <c r="F59" s="6"/>
      <c r="G59" s="6"/>
      <c r="H59" s="6"/>
      <c r="I59" s="1"/>
      <c r="J59" s="1">
        <v>42</v>
      </c>
      <c r="K59" s="82">
        <v>14</v>
      </c>
      <c r="L59" s="33" t="s">
        <v>41</v>
      </c>
      <c r="M59" s="79">
        <v>325023304</v>
      </c>
      <c r="N59" s="34">
        <v>372607.55357</v>
      </c>
      <c r="O59" s="34">
        <v>111827.00301999999</v>
      </c>
      <c r="P59" s="35">
        <f t="shared" si="0"/>
        <v>30.01200645251857</v>
      </c>
      <c r="Q59" s="34">
        <v>109663.85639</v>
      </c>
      <c r="R59" s="36">
        <f t="shared" si="1"/>
        <v>101.97252467787304</v>
      </c>
      <c r="S59" s="90">
        <v>381460.69557</v>
      </c>
      <c r="T59" s="34">
        <v>102890.17</v>
      </c>
      <c r="U59" s="35">
        <f t="shared" si="2"/>
        <v>26.97267928121814</v>
      </c>
      <c r="V59" s="34">
        <v>106725.47572</v>
      </c>
      <c r="W59" s="36">
        <f t="shared" si="3"/>
        <v>96.40638217433471</v>
      </c>
      <c r="X59" s="37"/>
      <c r="Y59" s="34"/>
      <c r="Z59" s="38">
        <f t="shared" si="4"/>
        <v>-8853.141999999993</v>
      </c>
      <c r="AA59" s="38">
        <f t="shared" si="4"/>
        <v>8936.833019999991</v>
      </c>
      <c r="AB59" s="38">
        <f t="shared" si="5"/>
        <v>8936.833019999991</v>
      </c>
      <c r="AC59" s="39">
        <f t="shared" si="6"/>
        <v>2938.3806699999986</v>
      </c>
      <c r="AD59" s="40">
        <v>0.04139405441298004</v>
      </c>
      <c r="AE59" s="41">
        <v>0.07412297646694198</v>
      </c>
      <c r="AF59" s="41">
        <v>-3.912120397742542</v>
      </c>
      <c r="AG59" s="42">
        <v>-8.045226130653266</v>
      </c>
      <c r="AH59" s="6"/>
      <c r="AI59" s="84">
        <v>-40951926.45</v>
      </c>
      <c r="AJ59" s="85">
        <v>31280182.48</v>
      </c>
    </row>
    <row r="60" spans="1:36" ht="20.25" customHeight="1">
      <c r="A60" s="1"/>
      <c r="B60" s="1"/>
      <c r="C60" s="1"/>
      <c r="D60" s="1"/>
      <c r="E60" s="1"/>
      <c r="F60" s="1"/>
      <c r="G60" s="1"/>
      <c r="H60" s="1"/>
      <c r="I60" s="1"/>
      <c r="J60" s="1">
        <v>43</v>
      </c>
      <c r="K60" s="83">
        <v>45</v>
      </c>
      <c r="L60" s="33" t="s">
        <v>42</v>
      </c>
      <c r="M60" s="79">
        <v>72906330</v>
      </c>
      <c r="N60" s="34">
        <v>115321.062</v>
      </c>
      <c r="O60" s="34">
        <v>32799.69367</v>
      </c>
      <c r="P60" s="35">
        <f t="shared" si="0"/>
        <v>28.442066957378522</v>
      </c>
      <c r="Q60" s="34">
        <v>33317.8073</v>
      </c>
      <c r="R60" s="36">
        <f t="shared" si="1"/>
        <v>98.4449347901715</v>
      </c>
      <c r="S60" s="90">
        <v>121241.85422</v>
      </c>
      <c r="T60" s="34">
        <v>36962.12003</v>
      </c>
      <c r="U60" s="35">
        <f t="shared" si="2"/>
        <v>30.48627082437242</v>
      </c>
      <c r="V60" s="34">
        <v>40797.99409</v>
      </c>
      <c r="W60" s="36">
        <f t="shared" si="3"/>
        <v>90.59788564227422</v>
      </c>
      <c r="X60" s="37"/>
      <c r="Y60" s="34"/>
      <c r="Z60" s="38">
        <f t="shared" si="4"/>
        <v>-5920.792219999988</v>
      </c>
      <c r="AA60" s="38">
        <f t="shared" si="4"/>
        <v>-4162.426359999998</v>
      </c>
      <c r="AB60" s="38">
        <f t="shared" si="5"/>
        <v>-4162.426359999998</v>
      </c>
      <c r="AC60" s="39">
        <f>Q60-V60</f>
        <v>-7480.18679</v>
      </c>
      <c r="AD60" s="43">
        <v>0</v>
      </c>
      <c r="AE60" s="44">
        <v>0</v>
      </c>
      <c r="AF60" s="44">
        <v>23.225370310270716</v>
      </c>
      <c r="AG60" s="45"/>
      <c r="AH60" s="1"/>
      <c r="AI60" s="80">
        <v>-8662831</v>
      </c>
      <c r="AJ60" s="81">
        <v>2738914.53</v>
      </c>
    </row>
    <row r="61" spans="1:36" ht="20.25" customHeight="1" thickBot="1">
      <c r="A61" s="6"/>
      <c r="B61" s="6"/>
      <c r="C61" s="6"/>
      <c r="D61" s="6"/>
      <c r="E61" s="6"/>
      <c r="F61" s="6"/>
      <c r="G61" s="6"/>
      <c r="H61" s="6"/>
      <c r="I61" s="6"/>
      <c r="J61" s="6"/>
      <c r="K61" s="5"/>
      <c r="L61" s="49" t="s">
        <v>43</v>
      </c>
      <c r="M61" s="50">
        <f>SUM(M19:M60)</f>
        <v>9780236520.17</v>
      </c>
      <c r="N61" s="51">
        <f>SUM(N19:N60)</f>
        <v>33748282.5783</v>
      </c>
      <c r="O61" s="51">
        <f>SUM(O19:O60)</f>
        <v>9143414.385079999</v>
      </c>
      <c r="P61" s="52">
        <f t="shared" si="0"/>
        <v>27.09297684664752</v>
      </c>
      <c r="Q61" s="51">
        <f>SUM(Q19:Q60)</f>
        <v>8521482.125249999</v>
      </c>
      <c r="R61" s="53">
        <f>O61/Q61*100</f>
        <v>107.29840479260237</v>
      </c>
      <c r="S61" s="51">
        <f>SUM(S19:S60)</f>
        <v>35983382.10042</v>
      </c>
      <c r="T61" s="51">
        <f>SUM(T19:T60)</f>
        <v>8658284.99857</v>
      </c>
      <c r="U61" s="54">
        <f t="shared" si="2"/>
        <v>24.061898835431986</v>
      </c>
      <c r="V61" s="51">
        <f>SUM(V19:V60)</f>
        <v>8288226.346549999</v>
      </c>
      <c r="W61" s="53">
        <f>T61/V61*100</f>
        <v>104.4648714519487</v>
      </c>
      <c r="X61" s="55">
        <f>SUM(X19:X60)</f>
        <v>0</v>
      </c>
      <c r="Y61" s="56">
        <f>SUM(Y19:Y60)</f>
        <v>0</v>
      </c>
      <c r="Z61" s="57">
        <f t="shared" si="4"/>
        <v>-2235099.522119999</v>
      </c>
      <c r="AA61" s="57">
        <f t="shared" si="4"/>
        <v>485129.38650999777</v>
      </c>
      <c r="AB61" s="57">
        <f t="shared" si="5"/>
        <v>485129.38650999777</v>
      </c>
      <c r="AC61" s="58">
        <f>Q61-V61</f>
        <v>233255.77869999968</v>
      </c>
      <c r="AD61" s="59" t="s">
        <v>44</v>
      </c>
      <c r="AE61" s="60" t="s">
        <v>45</v>
      </c>
      <c r="AI61" s="86">
        <f>SUM(AI19:AI60)</f>
        <v>-916006965.6799998</v>
      </c>
      <c r="AJ61" s="86">
        <f>SUM(AJ19:AJ60)</f>
        <v>698759605.4400002</v>
      </c>
    </row>
    <row r="62" spans="1:31" ht="20.25" customHeight="1" hidden="1">
      <c r="A62" s="6"/>
      <c r="B62" s="6"/>
      <c r="C62" s="6"/>
      <c r="D62" s="6"/>
      <c r="E62" s="6"/>
      <c r="F62" s="6"/>
      <c r="G62" s="6"/>
      <c r="H62" s="6"/>
      <c r="I62" s="6"/>
      <c r="J62" s="6"/>
      <c r="K62" s="1"/>
      <c r="L62" s="61"/>
      <c r="M62" s="62"/>
      <c r="N62" s="34" t="e">
        <f>#REF!/1000</f>
        <v>#REF!</v>
      </c>
      <c r="O62" s="34" t="e">
        <f>#REF!/1000</f>
        <v>#REF!</v>
      </c>
      <c r="P62" s="62">
        <v>66.7</v>
      </c>
      <c r="Q62" s="62">
        <f>SUM(Q19:Q61)</f>
        <v>17042964.250499997</v>
      </c>
      <c r="R62" s="62"/>
      <c r="S62" s="62"/>
      <c r="T62" s="62"/>
      <c r="U62" s="62"/>
      <c r="V62" s="62"/>
      <c r="W62" s="63"/>
      <c r="X62" s="64"/>
      <c r="Y62" s="64"/>
      <c r="Z62" s="62"/>
      <c r="AA62" s="62"/>
      <c r="AB62" s="87">
        <v>1924530.66369</v>
      </c>
      <c r="AC62" s="62"/>
      <c r="AD62" s="59"/>
      <c r="AE62" s="60"/>
    </row>
    <row r="63" spans="1:31" ht="12.75" customHeight="1" hidden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1"/>
      <c r="M63" s="1"/>
      <c r="N63" s="34" t="e">
        <f>#REF!/1000</f>
        <v>#REF!</v>
      </c>
      <c r="O63" s="34" t="e">
        <f>#REF!/1000</f>
        <v>#REF!</v>
      </c>
      <c r="P63" s="1"/>
      <c r="Q63" s="1"/>
      <c r="R63" s="1"/>
      <c r="S63" s="1"/>
      <c r="T63" s="1"/>
      <c r="U63" s="1"/>
      <c r="V63" s="1"/>
      <c r="W63" s="63"/>
      <c r="X63" s="1"/>
      <c r="Y63" s="1"/>
      <c r="Z63" s="1"/>
      <c r="AA63" s="1"/>
      <c r="AB63" s="65">
        <f>AB62+AB61</f>
        <v>2409660.0501999976</v>
      </c>
      <c r="AC63" s="1"/>
      <c r="AD63" s="6"/>
      <c r="AE63" s="6"/>
    </row>
    <row r="64" ht="21.75" customHeight="1">
      <c r="W64" s="63"/>
    </row>
    <row r="65" spans="12:23" ht="98.25" customHeight="1">
      <c r="L65" s="101" t="s">
        <v>50</v>
      </c>
      <c r="M65" s="102"/>
      <c r="N65" s="102"/>
      <c r="O65" s="102"/>
      <c r="P65" s="102"/>
      <c r="Q65" s="88"/>
      <c r="R65" s="88"/>
      <c r="S65" s="100" t="s">
        <v>51</v>
      </c>
      <c r="T65" s="100"/>
      <c r="U65" s="100"/>
      <c r="W65" s="63"/>
    </row>
    <row r="66" spans="23:28" ht="12.75">
      <c r="W66" s="89"/>
      <c r="AB66" s="66" t="s">
        <v>49</v>
      </c>
    </row>
  </sheetData>
  <sheetProtection/>
  <mergeCells count="7">
    <mergeCell ref="K3:AC3"/>
    <mergeCell ref="L4:AC4"/>
    <mergeCell ref="N15:R15"/>
    <mergeCell ref="S15:W15"/>
    <mergeCell ref="Z15:AC15"/>
    <mergeCell ref="S65:U65"/>
    <mergeCell ref="L65:P65"/>
  </mergeCells>
  <printOptions/>
  <pageMargins left="0.5905511811023622" right="0.5905511811023622" top="0" bottom="0.7874015748031497" header="0.5" footer="0.5"/>
  <pageSetup fitToHeight="1" fitToWidth="1" horizontalDpi="600" verticalDpi="600" orientation="landscape" paperSize="8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Чубисова</dc:creator>
  <cp:keywords/>
  <dc:description/>
  <cp:lastModifiedBy>Шульгина Елена Анатольевна</cp:lastModifiedBy>
  <cp:lastPrinted>2020-02-19T14:01:54Z</cp:lastPrinted>
  <dcterms:created xsi:type="dcterms:W3CDTF">2007-02-26T07:16:01Z</dcterms:created>
  <dcterms:modified xsi:type="dcterms:W3CDTF">2020-05-20T08:56:46Z</dcterms:modified>
  <cp:category/>
  <cp:version/>
  <cp:contentType/>
  <cp:contentStatus/>
</cp:coreProperties>
</file>