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40" windowWidth="19020" windowHeight="12225" tabRatio="602" activeTab="0"/>
  </bookViews>
  <sheets>
    <sheet name="сводка мо 01.04.2020" sheetId="1" r:id="rId1"/>
  </sheets>
  <definedNames/>
  <calcPr fullCalcOnLoad="1"/>
</workbook>
</file>

<file path=xl/sharedStrings.xml><?xml version="1.0" encoding="utf-8"?>
<sst xmlns="http://schemas.openxmlformats.org/spreadsheetml/2006/main" count="74" uniqueCount="62">
  <si>
    <t>№ п/п</t>
  </si>
  <si>
    <t>Наименования территорий</t>
  </si>
  <si>
    <t>Утверждено, местные бюджеты на год</t>
  </si>
  <si>
    <t>Исполнение, местные бюджеты</t>
  </si>
  <si>
    <t>% исполнения плана на год, местные бюджеты</t>
  </si>
  <si>
    <t>Факт за аналогичный период прошлого года, местные бюджеты</t>
  </si>
  <si>
    <t>Утверждено, местные бюджеты на период</t>
  </si>
  <si>
    <t>Всего доходов</t>
  </si>
  <si>
    <t>Всего расходов</t>
  </si>
  <si>
    <t>ПРОФИЦИТ ("+") / ДЕФИЦИТ ("-")</t>
  </si>
  <si>
    <t>г. Кимры</t>
  </si>
  <si>
    <t>г. Ржев</t>
  </si>
  <si>
    <t>г. Тверь</t>
  </si>
  <si>
    <t>г. Торжок</t>
  </si>
  <si>
    <t>Бежецкий р-он</t>
  </si>
  <si>
    <t>Бельский р-он</t>
  </si>
  <si>
    <t>Бологовский р-он</t>
  </si>
  <si>
    <t>Жарковский р-он</t>
  </si>
  <si>
    <t>Западнодвинский р-он</t>
  </si>
  <si>
    <t>Зубцовский р-он</t>
  </si>
  <si>
    <t>Калининский р-он</t>
  </si>
  <si>
    <t>Калязинский р-он</t>
  </si>
  <si>
    <t>Кесовогорский р-он</t>
  </si>
  <si>
    <t>Кимрский р-он</t>
  </si>
  <si>
    <t>Конаковский р-он</t>
  </si>
  <si>
    <t>Краснохолмский р-он</t>
  </si>
  <si>
    <t>Кувшиновский р-он</t>
  </si>
  <si>
    <t>Лихославльский р-он</t>
  </si>
  <si>
    <t>Максатихинский р-он</t>
  </si>
  <si>
    <t>Молоковский р-он</t>
  </si>
  <si>
    <t>Пеновский р-он</t>
  </si>
  <si>
    <t>Рамешковский р-он</t>
  </si>
  <si>
    <t>Ржевский р-он</t>
  </si>
  <si>
    <t>Сандовский р-он</t>
  </si>
  <si>
    <t>Селижаровский р-он</t>
  </si>
  <si>
    <t>Сонковский р-он</t>
  </si>
  <si>
    <t>Спировский р-он</t>
  </si>
  <si>
    <t>Старицкий р-он</t>
  </si>
  <si>
    <t>Торжокский р-он</t>
  </si>
  <si>
    <t>Торопецкий р-он</t>
  </si>
  <si>
    <t>Фировский р-он</t>
  </si>
  <si>
    <t>ЗАТО "Озерный"</t>
  </si>
  <si>
    <t>ЗАТО "Солнечный"</t>
  </si>
  <si>
    <t>ВСЕГО</t>
  </si>
  <si>
    <t>Страница</t>
  </si>
  <si>
    <t>(#=pagenum+' из '+pagecount#)</t>
  </si>
  <si>
    <t>тыс. руб.</t>
  </si>
  <si>
    <t>Темп роста поступлений к аналогичному периоду прошлого года (%)</t>
  </si>
  <si>
    <r>
      <t xml:space="preserve">СВОДКА  ОБ ИСПОЛНЕНИИ ДОХОДОВ И РАСХОДОВ                                                     </t>
    </r>
    <r>
      <rPr>
        <b/>
        <sz val="18"/>
        <rFont val="Tahoma"/>
        <family val="2"/>
      </rPr>
      <t xml:space="preserve"> </t>
    </r>
  </si>
  <si>
    <t xml:space="preserve">                                                                                     </t>
  </si>
  <si>
    <t>Заместитель начальника управления  сводного бюджетного планирования и анализа исполнения бюджета</t>
  </si>
  <si>
    <t>Г.А. Яковлева</t>
  </si>
  <si>
    <t>Андреапольский муниципальный округ</t>
  </si>
  <si>
    <t>Весьегонский муниципальный округ</t>
  </si>
  <si>
    <t>Вышневолоцкий городской округ</t>
  </si>
  <si>
    <t>Кашинский городской округ</t>
  </si>
  <si>
    <t>Лесной муниципальный округ</t>
  </si>
  <si>
    <t>Нелидовский городской округ</t>
  </si>
  <si>
    <t>Оленинский муниципальный округ</t>
  </si>
  <si>
    <t>Осташковский городской округ</t>
  </si>
  <si>
    <t>Удомельский городской округ</t>
  </si>
  <si>
    <t>КОНСОЛИДИРОВАННЫХ БЮДЖЕТОВ МУНИЦИПАЛЬНЫХ ОБРАЗОВАНИЙ НА 1 апреля 2020 года по отчетным данным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</si>
</sst>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#,##0_ ;\-#,##0\ "/>
    <numFmt numFmtId="176" formatCode="_-* #,##0_р_._-;\-* #,##0_р_._-;_-* &quot;-&quot;??_р_._-;_-@_-"/>
  </numFmts>
  <fonts count="45">
    <font>
      <sz val="10"/>
      <name val="Arial"/>
      <family val="0"/>
    </font>
    <font>
      <sz val="9"/>
      <color indexed="8"/>
      <name val="Arial"/>
      <family val="2"/>
    </font>
    <font>
      <b/>
      <sz val="16"/>
      <color indexed="10"/>
      <name val="Tahoma"/>
      <family val="2"/>
    </font>
    <font>
      <sz val="10"/>
      <name val="Arial Cyr"/>
      <family val="0"/>
    </font>
    <font>
      <b/>
      <sz val="14"/>
      <color indexed="10"/>
      <name val="Tahoma"/>
      <family val="2"/>
    </font>
    <font>
      <b/>
      <sz val="12"/>
      <color indexed="10"/>
      <name val="Tahoma"/>
      <family val="2"/>
    </font>
    <font>
      <b/>
      <sz val="11"/>
      <color indexed="10"/>
      <name val="Tahoma"/>
      <family val="2"/>
    </font>
    <font>
      <b/>
      <sz val="14"/>
      <name val="Tahoma"/>
      <family val="2"/>
    </font>
    <font>
      <b/>
      <sz val="12"/>
      <name val="Tahoma"/>
      <family val="2"/>
    </font>
    <font>
      <sz val="10"/>
      <name val="Tahoma"/>
      <family val="2"/>
    </font>
    <font>
      <sz val="9"/>
      <name val="Tahoma"/>
      <family val="2"/>
    </font>
    <font>
      <b/>
      <sz val="13"/>
      <name val="Tahoma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Tahoma"/>
      <family val="2"/>
    </font>
    <font>
      <b/>
      <sz val="1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"/>
      <family val="2"/>
    </font>
    <font>
      <sz val="9"/>
      <color indexed="10"/>
      <name val="Tahoma"/>
      <family val="2"/>
    </font>
    <font>
      <i/>
      <sz val="10"/>
      <name val="Tahoma"/>
      <family val="2"/>
    </font>
    <font>
      <i/>
      <sz val="9"/>
      <color indexed="10"/>
      <name val="Tahoma"/>
      <family val="2"/>
    </font>
    <font>
      <sz val="12"/>
      <name val="Tahoma"/>
      <family val="2"/>
    </font>
    <font>
      <i/>
      <sz val="12"/>
      <name val="Tahoma"/>
      <family val="2"/>
    </font>
    <font>
      <i/>
      <sz val="9"/>
      <name val="Tahoma"/>
      <family val="2"/>
    </font>
    <font>
      <sz val="13"/>
      <name val="Tahoma"/>
      <family val="2"/>
    </font>
    <font>
      <i/>
      <sz val="13"/>
      <name val="Tahoma"/>
      <family val="2"/>
    </font>
    <font>
      <b/>
      <sz val="11"/>
      <name val="Tahoma"/>
      <family val="2"/>
    </font>
    <font>
      <b/>
      <sz val="11"/>
      <color indexed="8"/>
      <name val="Arial"/>
      <family val="2"/>
    </font>
    <font>
      <sz val="11"/>
      <color indexed="10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13"/>
      </right>
      <top style="thin">
        <color indexed="13"/>
      </top>
      <bottom style="thin">
        <color indexed="13"/>
      </bottom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</border>
    <border>
      <left style="thin">
        <color indexed="13"/>
      </left>
      <right style="double">
        <color indexed="13"/>
      </right>
      <top style="thin">
        <color indexed="13"/>
      </top>
      <bottom style="thin">
        <color indexed="13"/>
      </bottom>
    </border>
    <border>
      <left>
        <color indexed="63"/>
      </left>
      <right style="thin">
        <color indexed="13"/>
      </right>
      <top style="thin">
        <color indexed="13"/>
      </top>
      <bottom>
        <color indexed="63"/>
      </bottom>
    </border>
    <border>
      <left style="thin">
        <color indexed="13"/>
      </left>
      <right style="thin">
        <color indexed="13"/>
      </right>
      <top style="thin">
        <color indexed="13"/>
      </top>
      <bottom>
        <color indexed="63"/>
      </bottom>
    </border>
    <border>
      <left style="thin">
        <color indexed="13"/>
      </left>
      <right style="double">
        <color indexed="13"/>
      </right>
      <top style="thin">
        <color indexed="13"/>
      </top>
      <bottom>
        <color indexed="63"/>
      </bottom>
    </border>
    <border>
      <left>
        <color indexed="63"/>
      </left>
      <right style="thin">
        <color indexed="13"/>
      </right>
      <top>
        <color indexed="63"/>
      </top>
      <bottom style="thin">
        <color indexed="13"/>
      </bottom>
    </border>
    <border>
      <left style="thin">
        <color indexed="13"/>
      </left>
      <right style="thin">
        <color indexed="13"/>
      </right>
      <top>
        <color indexed="63"/>
      </top>
      <bottom style="thin">
        <color indexed="13"/>
      </bottom>
    </border>
    <border>
      <left style="thin">
        <color indexed="13"/>
      </left>
      <right style="double">
        <color indexed="13"/>
      </right>
      <top>
        <color indexed="63"/>
      </top>
      <bottom style="thin">
        <color indexed="1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13"/>
      </right>
      <top style="medium">
        <color indexed="13"/>
      </top>
      <bottom style="thin">
        <color indexed="13"/>
      </bottom>
    </border>
    <border>
      <left style="thin">
        <color indexed="13"/>
      </left>
      <right style="thin">
        <color indexed="13"/>
      </right>
      <top style="medium">
        <color indexed="13"/>
      </top>
      <bottom style="thin">
        <color indexed="13"/>
      </bottom>
    </border>
    <border>
      <left style="thin">
        <color indexed="13"/>
      </left>
      <right style="double">
        <color indexed="13"/>
      </right>
      <top style="medium">
        <color indexed="13"/>
      </top>
      <bottom style="thin">
        <color indexed="1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1" fillId="0" borderId="0" applyNumberFormat="0" applyBorder="0">
      <alignment horizontal="left" vertical="top"/>
      <protection locked="0"/>
    </xf>
    <xf numFmtId="0" fontId="2" fillId="0" borderId="0" applyNumberFormat="0" applyBorder="0">
      <alignment horizontal="center" vertical="center" wrapText="1"/>
      <protection locked="0"/>
    </xf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3" fillId="23" borderId="8" applyNumberFormat="0" applyFont="0" applyAlignment="0" applyProtection="0"/>
    <xf numFmtId="0" fontId="4" fillId="0" borderId="0" applyNumberFormat="0" applyBorder="0">
      <alignment horizontal="center" vertical="center" wrapText="1"/>
      <protection locked="0"/>
    </xf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5" fillId="0" borderId="0" applyNumberFormat="0" applyBorder="0">
      <alignment horizontal="center" vertical="center" wrapText="1"/>
      <protection locked="0"/>
    </xf>
    <xf numFmtId="0" fontId="1" fillId="24" borderId="0" applyNumberFormat="0" applyBorder="0">
      <alignment horizontal="left" vertical="top"/>
      <protection locked="0"/>
    </xf>
    <xf numFmtId="0" fontId="32" fillId="4" borderId="0" applyNumberFormat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52" applyFont="1" applyFill="1" applyBorder="1" applyAlignment="1" applyProtection="1">
      <alignment horizontal="left" vertical="top"/>
      <protection locked="0"/>
    </xf>
    <xf numFmtId="0" fontId="4" fillId="0" borderId="0" xfId="52" applyFont="1" applyFill="1" applyBorder="1" applyAlignment="1" applyProtection="1">
      <alignment vertical="center" wrapText="1"/>
      <protection locked="0"/>
    </xf>
    <xf numFmtId="0" fontId="5" fillId="0" borderId="0" xfId="52" applyFont="1" applyFill="1" applyBorder="1" applyAlignment="1" applyProtection="1">
      <alignment vertical="center" wrapText="1"/>
      <protection locked="0"/>
    </xf>
    <xf numFmtId="0" fontId="8" fillId="0" borderId="0" xfId="52" applyFont="1" applyFill="1" applyBorder="1" applyAlignment="1" applyProtection="1">
      <alignment vertical="center" wrapText="1"/>
      <protection locked="0"/>
    </xf>
    <xf numFmtId="0" fontId="33" fillId="0" borderId="0" xfId="52" applyFont="1" applyFill="1" applyBorder="1" applyAlignment="1" applyProtection="1">
      <alignment horizontal="left" vertical="top"/>
      <protection locked="0"/>
    </xf>
    <xf numFmtId="0" fontId="1" fillId="0" borderId="0" xfId="52" applyFont="1" applyFill="1" applyAlignment="1" applyProtection="1">
      <alignment horizontal="left" vertical="top"/>
      <protection locked="0"/>
    </xf>
    <xf numFmtId="0" fontId="33" fillId="0" borderId="0" xfId="52" applyFont="1" applyFill="1" applyBorder="1" applyAlignment="1" applyProtection="1">
      <alignment horizontal="right" vertical="top"/>
      <protection locked="0"/>
    </xf>
    <xf numFmtId="0" fontId="33" fillId="0" borderId="10" xfId="52" applyFont="1" applyFill="1" applyBorder="1" applyAlignment="1" applyProtection="1">
      <alignment horizontal="left" vertical="top"/>
      <protection locked="0"/>
    </xf>
    <xf numFmtId="0" fontId="33" fillId="0" borderId="11" xfId="52" applyFont="1" applyFill="1" applyBorder="1" applyAlignment="1" applyProtection="1">
      <alignment horizontal="left" vertical="top"/>
      <protection locked="0"/>
    </xf>
    <xf numFmtId="0" fontId="10" fillId="0" borderId="12" xfId="52" applyFont="1" applyFill="1" applyBorder="1" applyAlignment="1" applyProtection="1">
      <alignment horizontal="right" vertical="top"/>
      <protection locked="0"/>
    </xf>
    <xf numFmtId="0" fontId="10" fillId="0" borderId="13" xfId="52" applyFont="1" applyFill="1" applyBorder="1" applyAlignment="1" applyProtection="1">
      <alignment horizontal="right" vertical="top"/>
      <protection locked="0"/>
    </xf>
    <xf numFmtId="0" fontId="34" fillId="0" borderId="0" xfId="52" applyFont="1" applyFill="1" applyAlignment="1" applyProtection="1">
      <alignment horizontal="right" vertical="top"/>
      <protection locked="0"/>
    </xf>
    <xf numFmtId="3" fontId="8" fillId="0" borderId="14" xfId="52" applyNumberFormat="1" applyFont="1" applyFill="1" applyBorder="1" applyAlignment="1" applyProtection="1">
      <alignment horizontal="center" vertical="center" wrapText="1"/>
      <protection locked="0"/>
    </xf>
    <xf numFmtId="3" fontId="9" fillId="0" borderId="15" xfId="52" applyNumberFormat="1" applyFont="1" applyFill="1" applyBorder="1" applyAlignment="1" applyProtection="1">
      <alignment horizontal="center" vertical="center" wrapText="1"/>
      <protection locked="0"/>
    </xf>
    <xf numFmtId="3" fontId="9" fillId="0" borderId="16" xfId="52" applyNumberFormat="1" applyFont="1" applyFill="1" applyBorder="1" applyAlignment="1" applyProtection="1">
      <alignment horizontal="center" vertical="center" wrapText="1"/>
      <protection locked="0"/>
    </xf>
    <xf numFmtId="3" fontId="9" fillId="0" borderId="17" xfId="52" applyNumberFormat="1" applyFont="1" applyFill="1" applyBorder="1" applyAlignment="1" applyProtection="1">
      <alignment horizontal="center" vertical="center" wrapText="1"/>
      <protection locked="0"/>
    </xf>
    <xf numFmtId="3" fontId="9" fillId="0" borderId="18" xfId="52" applyNumberFormat="1" applyFont="1" applyFill="1" applyBorder="1" applyAlignment="1" applyProtection="1">
      <alignment horizontal="center" vertical="center" wrapText="1"/>
      <protection locked="0"/>
    </xf>
    <xf numFmtId="3" fontId="9" fillId="0" borderId="19" xfId="52" applyNumberFormat="1" applyFont="1" applyFill="1" applyBorder="1" applyAlignment="1" applyProtection="1">
      <alignment vertical="center" wrapText="1"/>
      <protection locked="0"/>
    </xf>
    <xf numFmtId="3" fontId="35" fillId="0" borderId="19" xfId="52" applyNumberFormat="1" applyFont="1" applyFill="1" applyBorder="1" applyAlignment="1" applyProtection="1">
      <alignment horizontal="center" vertical="center" wrapText="1"/>
      <protection locked="0"/>
    </xf>
    <xf numFmtId="3" fontId="35" fillId="0" borderId="20" xfId="52" applyNumberFormat="1" applyFont="1" applyFill="1" applyBorder="1" applyAlignment="1" applyProtection="1">
      <alignment horizontal="center" vertical="center" wrapText="1"/>
      <protection locked="0"/>
    </xf>
    <xf numFmtId="3" fontId="37" fillId="0" borderId="21" xfId="52" applyNumberFormat="1" applyFont="1" applyFill="1" applyBorder="1" applyAlignment="1" applyProtection="1">
      <alignment horizontal="center" vertical="center" wrapText="1"/>
      <protection locked="0"/>
    </xf>
    <xf numFmtId="3" fontId="37" fillId="0" borderId="22" xfId="52" applyNumberFormat="1" applyFont="1" applyFill="1" applyBorder="1" applyAlignment="1" applyProtection="1">
      <alignment horizontal="center" vertical="center" wrapText="1"/>
      <protection locked="0"/>
    </xf>
    <xf numFmtId="3" fontId="37" fillId="0" borderId="23" xfId="52" applyNumberFormat="1" applyFont="1" applyFill="1" applyBorder="1" applyAlignment="1" applyProtection="1">
      <alignment horizontal="center" vertical="center" wrapText="1"/>
      <protection locked="0"/>
    </xf>
    <xf numFmtId="3" fontId="37" fillId="0" borderId="24" xfId="52" applyNumberFormat="1" applyFont="1" applyFill="1" applyBorder="1" applyAlignment="1" applyProtection="1">
      <alignment horizontal="center" vertical="center" wrapText="1"/>
      <protection locked="0"/>
    </xf>
    <xf numFmtId="3" fontId="38" fillId="0" borderId="22" xfId="52" applyNumberFormat="1" applyFont="1" applyFill="1" applyBorder="1" applyAlignment="1" applyProtection="1">
      <alignment horizontal="center" vertical="center" wrapText="1"/>
      <protection locked="0"/>
    </xf>
    <xf numFmtId="3" fontId="38" fillId="0" borderId="23" xfId="52" applyNumberFormat="1" applyFont="1" applyFill="1" applyBorder="1" applyAlignment="1" applyProtection="1">
      <alignment horizontal="center" vertical="center" wrapText="1"/>
      <protection locked="0"/>
    </xf>
    <xf numFmtId="3" fontId="10" fillId="0" borderId="21" xfId="52" applyNumberFormat="1" applyFont="1" applyFill="1" applyBorder="1" applyAlignment="1" applyProtection="1">
      <alignment vertical="center" wrapText="1"/>
      <protection locked="0"/>
    </xf>
    <xf numFmtId="3" fontId="10" fillId="0" borderId="22" xfId="52" applyNumberFormat="1" applyFont="1" applyFill="1" applyBorder="1" applyAlignment="1" applyProtection="1">
      <alignment vertical="center" wrapText="1"/>
      <protection locked="0"/>
    </xf>
    <xf numFmtId="3" fontId="10" fillId="0" borderId="23" xfId="52" applyNumberFormat="1" applyFont="1" applyFill="1" applyBorder="1" applyAlignment="1" applyProtection="1">
      <alignment vertical="center" wrapText="1"/>
      <protection locked="0"/>
    </xf>
    <xf numFmtId="3" fontId="10" fillId="0" borderId="24" xfId="52" applyNumberFormat="1" applyFont="1" applyFill="1" applyBorder="1" applyAlignment="1" applyProtection="1">
      <alignment vertical="center" wrapText="1"/>
      <protection locked="0"/>
    </xf>
    <xf numFmtId="3" fontId="39" fillId="0" borderId="22" xfId="52" applyNumberFormat="1" applyFont="1" applyFill="1" applyBorder="1" applyAlignment="1" applyProtection="1">
      <alignment vertical="center" wrapText="1"/>
      <protection locked="0"/>
    </xf>
    <xf numFmtId="3" fontId="39" fillId="0" borderId="23" xfId="52" applyNumberFormat="1" applyFont="1" applyFill="1" applyBorder="1" applyAlignment="1" applyProtection="1">
      <alignment vertical="center" wrapText="1"/>
      <protection locked="0"/>
    </xf>
    <xf numFmtId="3" fontId="37" fillId="0" borderId="21" xfId="52" applyNumberFormat="1" applyFont="1" applyFill="1" applyBorder="1" applyAlignment="1" applyProtection="1">
      <alignment horizontal="left" vertical="center" wrapText="1" indent="3"/>
      <protection locked="0"/>
    </xf>
    <xf numFmtId="3" fontId="40" fillId="0" borderId="22" xfId="52" applyNumberFormat="1" applyFont="1" applyFill="1" applyBorder="1" applyAlignment="1" applyProtection="1">
      <alignment vertical="center" wrapText="1"/>
      <protection locked="0"/>
    </xf>
    <xf numFmtId="174" fontId="40" fillId="0" borderId="22" xfId="52" applyNumberFormat="1" applyFont="1" applyFill="1" applyBorder="1" applyAlignment="1" applyProtection="1">
      <alignment vertical="center" wrapText="1"/>
      <protection locked="0"/>
    </xf>
    <xf numFmtId="174" fontId="40" fillId="0" borderId="23" xfId="52" applyNumberFormat="1" applyFont="1" applyFill="1" applyBorder="1" applyAlignment="1" applyProtection="1">
      <alignment vertical="center" wrapText="1"/>
      <protection locked="0"/>
    </xf>
    <xf numFmtId="3" fontId="40" fillId="0" borderId="24" xfId="52" applyNumberFormat="1" applyFont="1" applyFill="1" applyBorder="1" applyAlignment="1" applyProtection="1">
      <alignment vertical="center" wrapText="1"/>
      <protection locked="0"/>
    </xf>
    <xf numFmtId="3" fontId="41" fillId="0" borderId="22" xfId="52" applyNumberFormat="1" applyFont="1" applyFill="1" applyBorder="1" applyAlignment="1" applyProtection="1">
      <alignment vertical="center" wrapText="1"/>
      <protection locked="0"/>
    </xf>
    <xf numFmtId="3" fontId="41" fillId="0" borderId="23" xfId="52" applyNumberFormat="1" applyFont="1" applyFill="1" applyBorder="1" applyAlignment="1" applyProtection="1">
      <alignment vertical="center" wrapText="1"/>
      <protection locked="0"/>
    </xf>
    <xf numFmtId="10" fontId="36" fillId="0" borderId="25" xfId="52" applyNumberFormat="1" applyFont="1" applyFill="1" applyBorder="1" applyAlignment="1" applyProtection="1">
      <alignment vertical="center" wrapText="1"/>
      <protection locked="0"/>
    </xf>
    <xf numFmtId="10" fontId="36" fillId="0" borderId="26" xfId="52" applyNumberFormat="1" applyFont="1" applyFill="1" applyBorder="1" applyAlignment="1" applyProtection="1">
      <alignment vertical="center" wrapText="1"/>
      <protection locked="0"/>
    </xf>
    <xf numFmtId="174" fontId="34" fillId="0" borderId="27" xfId="52" applyNumberFormat="1" applyFont="1" applyFill="1" applyBorder="1" applyAlignment="1" applyProtection="1">
      <alignment vertical="center" wrapText="1"/>
      <protection locked="0"/>
    </xf>
    <xf numFmtId="10" fontId="36" fillId="0" borderId="28" xfId="52" applyNumberFormat="1" applyFont="1" applyFill="1" applyBorder="1" applyAlignment="1" applyProtection="1">
      <alignment vertical="center" wrapText="1"/>
      <protection locked="0"/>
    </xf>
    <xf numFmtId="10" fontId="36" fillId="0" borderId="29" xfId="52" applyNumberFormat="1" applyFont="1" applyFill="1" applyBorder="1" applyAlignment="1" applyProtection="1">
      <alignment vertical="center" wrapText="1"/>
      <protection locked="0"/>
    </xf>
    <xf numFmtId="174" fontId="34" fillId="0" borderId="30" xfId="52" applyNumberFormat="1" applyFont="1" applyFill="1" applyBorder="1" applyAlignment="1" applyProtection="1">
      <alignment vertical="center" wrapText="1"/>
      <protection locked="0"/>
    </xf>
    <xf numFmtId="10" fontId="36" fillId="0" borderId="31" xfId="52" applyNumberFormat="1" applyFont="1" applyFill="1" applyBorder="1" applyAlignment="1" applyProtection="1">
      <alignment vertical="center" wrapText="1"/>
      <protection locked="0"/>
    </xf>
    <xf numFmtId="10" fontId="36" fillId="0" borderId="32" xfId="52" applyNumberFormat="1" applyFont="1" applyFill="1" applyBorder="1" applyAlignment="1" applyProtection="1">
      <alignment vertical="center" wrapText="1"/>
      <protection locked="0"/>
    </xf>
    <xf numFmtId="174" fontId="34" fillId="0" borderId="33" xfId="52" applyNumberFormat="1" applyFont="1" applyFill="1" applyBorder="1" applyAlignment="1" applyProtection="1">
      <alignment vertical="center" wrapText="1"/>
      <protection locked="0"/>
    </xf>
    <xf numFmtId="0" fontId="12" fillId="0" borderId="34" xfId="52" applyFont="1" applyFill="1" applyBorder="1" applyAlignment="1" applyProtection="1">
      <alignment horizontal="center" vertical="top"/>
      <protection locked="0"/>
    </xf>
    <xf numFmtId="174" fontId="42" fillId="0" borderId="35" xfId="52" applyNumberFormat="1" applyFont="1" applyFill="1" applyBorder="1" applyAlignment="1" applyProtection="1">
      <alignment vertical="center" wrapText="1"/>
      <protection locked="0"/>
    </xf>
    <xf numFmtId="3" fontId="11" fillId="0" borderId="22" xfId="52" applyNumberFormat="1" applyFont="1" applyFill="1" applyBorder="1" applyAlignment="1" applyProtection="1">
      <alignment vertical="center" wrapText="1"/>
      <protection locked="0"/>
    </xf>
    <xf numFmtId="174" fontId="11" fillId="0" borderId="36" xfId="52" applyNumberFormat="1" applyFont="1" applyFill="1" applyBorder="1" applyAlignment="1" applyProtection="1">
      <alignment vertical="center" wrapText="1"/>
      <protection locked="0"/>
    </xf>
    <xf numFmtId="174" fontId="11" fillId="0" borderId="37" xfId="52" applyNumberFormat="1" applyFont="1" applyFill="1" applyBorder="1" applyAlignment="1" applyProtection="1">
      <alignment vertical="center" wrapText="1"/>
      <protection locked="0"/>
    </xf>
    <xf numFmtId="174" fontId="11" fillId="0" borderId="22" xfId="52" applyNumberFormat="1" applyFont="1" applyFill="1" applyBorder="1" applyAlignment="1" applyProtection="1">
      <alignment vertical="center" wrapText="1"/>
      <protection locked="0"/>
    </xf>
    <xf numFmtId="3" fontId="40" fillId="0" borderId="38" xfId="52" applyNumberFormat="1" applyFont="1" applyFill="1" applyBorder="1" applyAlignment="1" applyProtection="1">
      <alignment vertical="center" wrapText="1"/>
      <protection locked="0"/>
    </xf>
    <xf numFmtId="3" fontId="40" fillId="0" borderId="36" xfId="52" applyNumberFormat="1" applyFont="1" applyFill="1" applyBorder="1" applyAlignment="1" applyProtection="1">
      <alignment vertical="center" wrapText="1"/>
      <protection locked="0"/>
    </xf>
    <xf numFmtId="3" fontId="11" fillId="0" borderId="36" xfId="52" applyNumberFormat="1" applyFont="1" applyFill="1" applyBorder="1" applyAlignment="1" applyProtection="1">
      <alignment vertical="center" wrapText="1"/>
      <protection locked="0"/>
    </xf>
    <xf numFmtId="3" fontId="11" fillId="0" borderId="37" xfId="52" applyNumberFormat="1" applyFont="1" applyFill="1" applyBorder="1" applyAlignment="1" applyProtection="1">
      <alignment vertical="center" wrapText="1"/>
      <protection locked="0"/>
    </xf>
    <xf numFmtId="0" fontId="34" fillId="0" borderId="0" xfId="52" applyFont="1" applyFill="1" applyBorder="1" applyAlignment="1" applyProtection="1">
      <alignment horizontal="left" vertical="top" indent="1"/>
      <protection locked="0"/>
    </xf>
    <xf numFmtId="0" fontId="34" fillId="0" borderId="0" xfId="52" applyFont="1" applyFill="1" applyAlignment="1" applyProtection="1">
      <alignment horizontal="left" vertical="top" indent="1"/>
      <protection locked="0"/>
    </xf>
    <xf numFmtId="0" fontId="43" fillId="0" borderId="0" xfId="52" applyFont="1" applyFill="1" applyBorder="1" applyAlignment="1" applyProtection="1">
      <alignment horizontal="center" vertical="top"/>
      <protection locked="0"/>
    </xf>
    <xf numFmtId="174" fontId="6" fillId="0" borderId="0" xfId="52" applyNumberFormat="1" applyFont="1" applyFill="1" applyBorder="1" applyAlignment="1" applyProtection="1">
      <alignment vertical="center" wrapText="1"/>
      <protection locked="0"/>
    </xf>
    <xf numFmtId="174" fontId="44" fillId="0" borderId="0" xfId="52" applyNumberFormat="1" applyFont="1" applyFill="1" applyBorder="1" applyAlignment="1" applyProtection="1">
      <alignment vertical="center" wrapText="1"/>
      <protection locked="0"/>
    </xf>
    <xf numFmtId="174" fontId="34" fillId="0" borderId="0" xfId="52" applyNumberFormat="1" applyFont="1" applyFill="1" applyBorder="1" applyAlignment="1" applyProtection="1">
      <alignment vertical="center" wrapText="1"/>
      <protection locked="0"/>
    </xf>
    <xf numFmtId="4" fontId="1" fillId="0" borderId="0" xfId="52" applyNumberFormat="1" applyFont="1" applyFill="1" applyBorder="1" applyAlignment="1" applyProtection="1">
      <alignment horizontal="left" vertical="top"/>
      <protection locked="0"/>
    </xf>
    <xf numFmtId="0" fontId="0" fillId="0" borderId="0" xfId="52" applyFill="1">
      <alignment/>
      <protection/>
    </xf>
    <xf numFmtId="3" fontId="10" fillId="0" borderId="39" xfId="52" applyNumberFormat="1" applyFont="1" applyFill="1" applyBorder="1" applyAlignment="1" applyProtection="1">
      <alignment horizontal="center" vertical="center" wrapText="1"/>
      <protection locked="0"/>
    </xf>
    <xf numFmtId="3" fontId="10" fillId="0" borderId="40" xfId="52" applyNumberFormat="1" applyFont="1" applyFill="1" applyBorder="1" applyAlignment="1" applyProtection="1">
      <alignment vertical="center" wrapText="1"/>
      <protection locked="0"/>
    </xf>
    <xf numFmtId="3" fontId="36" fillId="0" borderId="41" xfId="52" applyNumberFormat="1" applyFont="1" applyFill="1" applyBorder="1" applyAlignment="1" applyProtection="1">
      <alignment horizontal="center" vertical="center" wrapText="1"/>
      <protection locked="0"/>
    </xf>
    <xf numFmtId="3" fontId="36" fillId="0" borderId="42" xfId="52" applyNumberFormat="1" applyFont="1" applyFill="1" applyBorder="1" applyAlignment="1" applyProtection="1">
      <alignment horizontal="center" vertical="center" wrapText="1"/>
      <protection locked="0"/>
    </xf>
    <xf numFmtId="3" fontId="36" fillId="0" borderId="43" xfId="52" applyNumberFormat="1" applyFont="1" applyFill="1" applyBorder="1" applyAlignment="1" applyProtection="1">
      <alignment horizontal="center" vertical="center" wrapText="1"/>
      <protection locked="0"/>
    </xf>
    <xf numFmtId="3" fontId="10" fillId="0" borderId="44" xfId="52" applyNumberFormat="1" applyFont="1" applyFill="1" applyBorder="1" applyAlignment="1" applyProtection="1">
      <alignment vertical="center" wrapText="1"/>
      <protection locked="0"/>
    </xf>
    <xf numFmtId="3" fontId="37" fillId="0" borderId="45" xfId="52" applyNumberFormat="1" applyFont="1" applyFill="1" applyBorder="1" applyAlignment="1" applyProtection="1">
      <alignment horizontal="center" vertical="center" wrapText="1"/>
      <protection locked="0"/>
    </xf>
    <xf numFmtId="3" fontId="36" fillId="0" borderId="28" xfId="52" applyNumberFormat="1" applyFont="1" applyFill="1" applyBorder="1" applyAlignment="1" applyProtection="1">
      <alignment vertical="center" wrapText="1"/>
      <protection locked="0"/>
    </xf>
    <xf numFmtId="3" fontId="36" fillId="0" borderId="29" xfId="52" applyNumberFormat="1" applyFont="1" applyFill="1" applyBorder="1" applyAlignment="1" applyProtection="1">
      <alignment vertical="center" wrapText="1"/>
      <protection locked="0"/>
    </xf>
    <xf numFmtId="3" fontId="36" fillId="0" borderId="30" xfId="52" applyNumberFormat="1" applyFont="1" applyFill="1" applyBorder="1" applyAlignment="1" applyProtection="1">
      <alignment vertical="center" wrapText="1"/>
      <protection locked="0"/>
    </xf>
    <xf numFmtId="3" fontId="10" fillId="0" borderId="45" xfId="52" applyNumberFormat="1" applyFont="1" applyFill="1" applyBorder="1" applyAlignment="1" applyProtection="1">
      <alignment vertical="center" wrapText="1"/>
      <protection locked="0"/>
    </xf>
    <xf numFmtId="3" fontId="10" fillId="0" borderId="46" xfId="52" applyNumberFormat="1" applyFont="1" applyFill="1" applyBorder="1" applyAlignment="1" applyProtection="1">
      <alignment vertical="center" wrapText="1"/>
      <protection locked="0"/>
    </xf>
    <xf numFmtId="4" fontId="0" fillId="0" borderId="45" xfId="52" applyNumberFormat="1" applyFont="1" applyFill="1" applyBorder="1">
      <alignment/>
      <protection/>
    </xf>
    <xf numFmtId="4" fontId="3" fillId="0" borderId="21" xfId="53" applyNumberFormat="1" applyFill="1" applyBorder="1">
      <alignment/>
      <protection/>
    </xf>
    <xf numFmtId="4" fontId="3" fillId="0" borderId="22" xfId="53" applyNumberFormat="1" applyFill="1" applyBorder="1">
      <alignment/>
      <protection/>
    </xf>
    <xf numFmtId="3" fontId="10" fillId="0" borderId="47" xfId="52" applyNumberFormat="1" applyFont="1" applyFill="1" applyBorder="1" applyAlignment="1" applyProtection="1">
      <alignment vertical="center" wrapText="1"/>
      <protection locked="0"/>
    </xf>
    <xf numFmtId="3" fontId="10" fillId="0" borderId="48" xfId="52" applyNumberFormat="1" applyFont="1" applyFill="1" applyBorder="1" applyAlignment="1" applyProtection="1">
      <alignment vertical="center" wrapText="1"/>
      <protection locked="0"/>
    </xf>
    <xf numFmtId="4" fontId="3" fillId="0" borderId="49" xfId="53" applyNumberFormat="1" applyFill="1" applyBorder="1">
      <alignment/>
      <protection/>
    </xf>
    <xf numFmtId="4" fontId="3" fillId="0" borderId="50" xfId="53" applyNumberFormat="1" applyFill="1" applyBorder="1">
      <alignment/>
      <protection/>
    </xf>
    <xf numFmtId="4" fontId="0" fillId="0" borderId="0" xfId="52" applyNumberFormat="1" applyFill="1">
      <alignment/>
      <protection/>
    </xf>
    <xf numFmtId="4" fontId="3" fillId="0" borderId="22" xfId="54" applyNumberFormat="1" applyFill="1" applyBorder="1">
      <alignment/>
      <protection/>
    </xf>
    <xf numFmtId="0" fontId="13" fillId="0" borderId="0" xfId="52" applyFont="1" applyFill="1">
      <alignment/>
      <protection/>
    </xf>
    <xf numFmtId="0" fontId="0" fillId="0" borderId="0" xfId="52" applyFill="1" applyBorder="1">
      <alignment/>
      <protection/>
    </xf>
    <xf numFmtId="3" fontId="40" fillId="0" borderId="21" xfId="52" applyNumberFormat="1" applyFont="1" applyFill="1" applyBorder="1" applyAlignment="1" applyProtection="1">
      <alignment vertical="center" wrapText="1"/>
      <protection locked="0"/>
    </xf>
    <xf numFmtId="174" fontId="40" fillId="0" borderId="23" xfId="52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52" applyFont="1" applyFill="1" applyBorder="1" applyAlignment="1" applyProtection="1">
      <alignment horizontal="center" vertical="center" wrapText="1"/>
      <protection locked="0"/>
    </xf>
    <xf numFmtId="0" fontId="8" fillId="0" borderId="0" xfId="52" applyFont="1" applyFill="1" applyBorder="1" applyAlignment="1" applyProtection="1">
      <alignment horizontal="center" vertical="center" wrapText="1"/>
      <protection locked="0"/>
    </xf>
    <xf numFmtId="0" fontId="12" fillId="0" borderId="51" xfId="52" applyFont="1" applyFill="1" applyBorder="1" applyAlignment="1" applyProtection="1">
      <alignment horizontal="center" vertical="top"/>
      <protection locked="0"/>
    </xf>
    <xf numFmtId="0" fontId="12" fillId="0" borderId="52" xfId="52" applyFont="1" applyFill="1" applyBorder="1" applyAlignment="1" applyProtection="1">
      <alignment horizontal="center" vertical="top"/>
      <protection locked="0"/>
    </xf>
    <xf numFmtId="0" fontId="12" fillId="0" borderId="53" xfId="52" applyFont="1" applyFill="1" applyBorder="1" applyAlignment="1" applyProtection="1">
      <alignment horizontal="center" vertical="top"/>
      <protection locked="0"/>
    </xf>
    <xf numFmtId="0" fontId="14" fillId="0" borderId="11" xfId="52" applyFont="1" applyFill="1" applyBorder="1" applyAlignment="1" applyProtection="1">
      <alignment horizontal="center" vertical="center"/>
      <protection locked="0"/>
    </xf>
    <xf numFmtId="0" fontId="14" fillId="0" borderId="52" xfId="52" applyFont="1" applyFill="1" applyBorder="1" applyAlignment="1" applyProtection="1">
      <alignment horizontal="center" vertical="center"/>
      <protection locked="0"/>
    </xf>
    <xf numFmtId="0" fontId="14" fillId="0" borderId="53" xfId="52" applyFont="1" applyFill="1" applyBorder="1" applyAlignment="1" applyProtection="1">
      <alignment horizontal="center" vertical="center"/>
      <protection locked="0"/>
    </xf>
    <xf numFmtId="0" fontId="12" fillId="0" borderId="0" xfId="52" applyFont="1" applyFill="1" applyAlignment="1">
      <alignment horizontal="center"/>
      <protection/>
    </xf>
    <xf numFmtId="0" fontId="12" fillId="0" borderId="0" xfId="52" applyFont="1" applyFill="1" applyAlignment="1">
      <alignment wrapText="1"/>
      <protection/>
    </xf>
    <xf numFmtId="0" fontId="0" fillId="0" borderId="0" xfId="0" applyFill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сводка мо 1.08. 07" xfId="53"/>
    <cellStyle name="Обычный_сводка мо 1.10. 06 отчет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3063"/>
      <rgbColor rgb="00ECF7FD"/>
      <rgbColor rgb="00EAEAEA"/>
      <rgbColor rgb="00333333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60</xdr:row>
      <xdr:rowOff>0</xdr:rowOff>
    </xdr:from>
    <xdr:to>
      <xdr:col>1</xdr:col>
      <xdr:colOff>0</xdr:colOff>
      <xdr:row>62</xdr:row>
      <xdr:rowOff>95250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14373225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6"/>
  <sheetViews>
    <sheetView tabSelected="1" zoomScale="80" zoomScaleNormal="80" zoomScalePageLayoutView="0" workbookViewId="0" topLeftCell="L2">
      <pane xSplit="2" ySplit="16" topLeftCell="U23" activePane="bottomRight" state="frozen"/>
      <selection pane="topLeft" activeCell="L2" sqref="L2"/>
      <selection pane="topRight" activeCell="N2" sqref="N2"/>
      <selection pane="bottomLeft" activeCell="L19" sqref="L19"/>
      <selection pane="bottomRight" activeCell="V40" sqref="V40"/>
    </sheetView>
  </sheetViews>
  <sheetFormatPr defaultColWidth="9.140625" defaultRowHeight="12.75"/>
  <cols>
    <col min="1" max="10" width="0" style="66" hidden="1" customWidth="1"/>
    <col min="11" max="11" width="4.7109375" style="66" hidden="1" customWidth="1"/>
    <col min="12" max="12" width="39.140625" style="66" customWidth="1"/>
    <col min="13" max="13" width="20.140625" style="66" hidden="1" customWidth="1"/>
    <col min="14" max="14" width="21.421875" style="66" customWidth="1"/>
    <col min="15" max="15" width="21.8515625" style="66" customWidth="1"/>
    <col min="16" max="16" width="19.28125" style="66" customWidth="1"/>
    <col min="17" max="17" width="25.140625" style="66" customWidth="1"/>
    <col min="18" max="18" width="22.8515625" style="66" customWidth="1"/>
    <col min="19" max="19" width="18.57421875" style="66" customWidth="1"/>
    <col min="20" max="20" width="20.57421875" style="66" customWidth="1"/>
    <col min="21" max="21" width="16.8515625" style="66" customWidth="1"/>
    <col min="22" max="22" width="22.00390625" style="66" customWidth="1"/>
    <col min="23" max="23" width="19.00390625" style="66" customWidth="1"/>
    <col min="24" max="25" width="9.140625" style="66" hidden="1" customWidth="1"/>
    <col min="26" max="26" width="21.140625" style="66" customWidth="1"/>
    <col min="27" max="27" width="14.28125" style="66" hidden="1" customWidth="1"/>
    <col min="28" max="28" width="19.00390625" style="66" customWidth="1"/>
    <col min="29" max="29" width="22.28125" style="66" customWidth="1"/>
    <col min="30" max="34" width="0" style="66" hidden="1" customWidth="1"/>
    <col min="35" max="35" width="17.140625" style="66" hidden="1" customWidth="1"/>
    <col min="36" max="36" width="17.00390625" style="66" hidden="1" customWidth="1"/>
    <col min="37" max="16384" width="9.140625" style="66" customWidth="1"/>
  </cols>
  <sheetData>
    <row r="1" spans="1:10" ht="12.75" hidden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57.7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29" ht="22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92" t="s">
        <v>48</v>
      </c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</row>
    <row r="4" spans="1:29" ht="20.2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4"/>
      <c r="L4" s="93" t="s">
        <v>61</v>
      </c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</row>
    <row r="5" spans="1:34" ht="12.75" hidden="1">
      <c r="A5" s="1"/>
      <c r="B5" s="1"/>
      <c r="C5" s="1"/>
      <c r="D5" s="1"/>
      <c r="E5" s="1"/>
      <c r="F5" s="1"/>
      <c r="G5" s="1"/>
      <c r="H5" s="1"/>
      <c r="I5" s="1"/>
      <c r="J5" s="1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1"/>
      <c r="AE5" s="6"/>
      <c r="AF5" s="6"/>
      <c r="AG5" s="6"/>
      <c r="AH5" s="6"/>
    </row>
    <row r="6" spans="1:34" ht="12.75" hidden="1">
      <c r="A6" s="1"/>
      <c r="B6" s="1"/>
      <c r="C6" s="1"/>
      <c r="D6" s="1"/>
      <c r="E6" s="1"/>
      <c r="F6" s="1"/>
      <c r="G6" s="1"/>
      <c r="H6" s="1"/>
      <c r="I6" s="1"/>
      <c r="J6" s="1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1"/>
      <c r="AE6" s="6"/>
      <c r="AF6" s="6"/>
      <c r="AG6" s="6"/>
      <c r="AH6" s="6"/>
    </row>
    <row r="7" spans="1:34" ht="12.75" hidden="1">
      <c r="A7" s="1"/>
      <c r="B7" s="1"/>
      <c r="C7" s="1"/>
      <c r="D7" s="1"/>
      <c r="E7" s="1"/>
      <c r="F7" s="1"/>
      <c r="G7" s="1"/>
      <c r="H7" s="1"/>
      <c r="I7" s="1"/>
      <c r="J7" s="1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1"/>
      <c r="AE7" s="6"/>
      <c r="AF7" s="6"/>
      <c r="AG7" s="6"/>
      <c r="AH7" s="6"/>
    </row>
    <row r="8" spans="1:34" ht="12.75" hidden="1">
      <c r="A8" s="1"/>
      <c r="B8" s="1"/>
      <c r="C8" s="1"/>
      <c r="D8" s="1"/>
      <c r="E8" s="1"/>
      <c r="F8" s="1"/>
      <c r="G8" s="1"/>
      <c r="H8" s="1"/>
      <c r="I8" s="1"/>
      <c r="J8" s="1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1"/>
      <c r="AE8" s="6"/>
      <c r="AF8" s="6"/>
      <c r="AG8" s="6"/>
      <c r="AH8" s="6"/>
    </row>
    <row r="9" spans="1:34" ht="12.75" hidden="1">
      <c r="A9" s="1"/>
      <c r="B9" s="1"/>
      <c r="C9" s="1"/>
      <c r="D9" s="1"/>
      <c r="E9" s="1"/>
      <c r="F9" s="1"/>
      <c r="G9" s="1"/>
      <c r="H9" s="1"/>
      <c r="I9" s="1"/>
      <c r="J9" s="1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1"/>
      <c r="AE9" s="6"/>
      <c r="AF9" s="6"/>
      <c r="AG9" s="6"/>
      <c r="AH9" s="6"/>
    </row>
    <row r="10" spans="1:34" ht="12.75" hidden="1">
      <c r="A10" s="1"/>
      <c r="B10" s="1"/>
      <c r="C10" s="1"/>
      <c r="D10" s="1"/>
      <c r="E10" s="1"/>
      <c r="F10" s="1"/>
      <c r="G10" s="1"/>
      <c r="H10" s="1"/>
      <c r="I10" s="1"/>
      <c r="J10" s="1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1"/>
      <c r="AE10" s="6"/>
      <c r="AF10" s="6"/>
      <c r="AG10" s="6"/>
      <c r="AH10" s="6"/>
    </row>
    <row r="11" spans="1:34" ht="12.75" hidden="1">
      <c r="A11" s="1"/>
      <c r="B11" s="1"/>
      <c r="C11" s="1"/>
      <c r="D11" s="1"/>
      <c r="E11" s="1"/>
      <c r="F11" s="1"/>
      <c r="G11" s="1"/>
      <c r="H11" s="1"/>
      <c r="I11" s="1"/>
      <c r="J11" s="1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1"/>
      <c r="AE11" s="6"/>
      <c r="AF11" s="6"/>
      <c r="AG11" s="6"/>
      <c r="AH11" s="6"/>
    </row>
    <row r="12" spans="1:34" ht="12.75" hidden="1">
      <c r="A12" s="1"/>
      <c r="B12" s="1"/>
      <c r="C12" s="1"/>
      <c r="D12" s="1"/>
      <c r="E12" s="1"/>
      <c r="F12" s="1"/>
      <c r="G12" s="1"/>
      <c r="H12" s="1"/>
      <c r="I12" s="1"/>
      <c r="J12" s="1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1"/>
      <c r="AE12" s="6"/>
      <c r="AF12" s="6"/>
      <c r="AG12" s="6"/>
      <c r="AH12" s="6"/>
    </row>
    <row r="13" spans="1:34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1"/>
      <c r="AE13" s="6"/>
      <c r="AF13" s="6"/>
      <c r="AG13" s="6"/>
      <c r="AH13" s="6"/>
    </row>
    <row r="14" spans="1:34" ht="13.5" thickBot="1">
      <c r="A14" s="1"/>
      <c r="B14" s="1"/>
      <c r="C14" s="1"/>
      <c r="D14" s="1"/>
      <c r="E14" s="1"/>
      <c r="F14" s="1"/>
      <c r="G14" s="1"/>
      <c r="H14" s="1"/>
      <c r="I14" s="1"/>
      <c r="J14" s="1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7" t="s">
        <v>46</v>
      </c>
      <c r="AD14" s="1"/>
      <c r="AE14" s="6"/>
      <c r="AF14" s="6"/>
      <c r="AG14" s="6"/>
      <c r="AH14" s="6"/>
    </row>
    <row r="15" spans="1:34" ht="17.25" customHeight="1" thickBot="1">
      <c r="A15" s="1"/>
      <c r="B15" s="1"/>
      <c r="C15" s="1"/>
      <c r="D15" s="1"/>
      <c r="E15" s="1"/>
      <c r="F15" s="1"/>
      <c r="G15" s="1"/>
      <c r="H15" s="1"/>
      <c r="I15" s="1"/>
      <c r="J15" s="1"/>
      <c r="K15" s="5"/>
      <c r="L15" s="8"/>
      <c r="M15" s="9"/>
      <c r="N15" s="94" t="s">
        <v>7</v>
      </c>
      <c r="O15" s="95"/>
      <c r="P15" s="95"/>
      <c r="Q15" s="95"/>
      <c r="R15" s="96"/>
      <c r="S15" s="94" t="s">
        <v>8</v>
      </c>
      <c r="T15" s="95"/>
      <c r="U15" s="95"/>
      <c r="V15" s="95"/>
      <c r="W15" s="96"/>
      <c r="X15" s="10"/>
      <c r="Y15" s="11"/>
      <c r="Z15" s="97" t="s">
        <v>9</v>
      </c>
      <c r="AA15" s="98"/>
      <c r="AB15" s="98"/>
      <c r="AC15" s="99"/>
      <c r="AD15" s="1"/>
      <c r="AE15" s="6"/>
      <c r="AF15" s="6"/>
      <c r="AG15" s="6"/>
      <c r="AH15" s="12"/>
    </row>
    <row r="16" spans="1:34" ht="65.25" customHeight="1">
      <c r="A16" s="1"/>
      <c r="B16" s="1"/>
      <c r="C16" s="1"/>
      <c r="D16" s="1"/>
      <c r="E16" s="1"/>
      <c r="F16" s="1"/>
      <c r="G16" s="1"/>
      <c r="H16" s="1"/>
      <c r="I16" s="1"/>
      <c r="J16" s="1">
        <v>-2</v>
      </c>
      <c r="K16" s="67" t="s">
        <v>0</v>
      </c>
      <c r="L16" s="13" t="s">
        <v>1</v>
      </c>
      <c r="M16" s="68"/>
      <c r="N16" s="14" t="s">
        <v>2</v>
      </c>
      <c r="O16" s="15" t="s">
        <v>3</v>
      </c>
      <c r="P16" s="15" t="s">
        <v>4</v>
      </c>
      <c r="Q16" s="15" t="s">
        <v>5</v>
      </c>
      <c r="R16" s="16" t="s">
        <v>47</v>
      </c>
      <c r="S16" s="14" t="s">
        <v>2</v>
      </c>
      <c r="T16" s="15" t="s">
        <v>3</v>
      </c>
      <c r="U16" s="15" t="s">
        <v>4</v>
      </c>
      <c r="V16" s="15" t="s">
        <v>5</v>
      </c>
      <c r="W16" s="16" t="s">
        <v>47</v>
      </c>
      <c r="X16" s="17"/>
      <c r="Y16" s="18"/>
      <c r="Z16" s="19" t="s">
        <v>2</v>
      </c>
      <c r="AA16" s="19" t="s">
        <v>6</v>
      </c>
      <c r="AB16" s="19" t="s">
        <v>3</v>
      </c>
      <c r="AC16" s="20" t="s">
        <v>5</v>
      </c>
      <c r="AD16" s="69" t="s">
        <v>2</v>
      </c>
      <c r="AE16" s="70" t="s">
        <v>6</v>
      </c>
      <c r="AF16" s="70" t="s">
        <v>3</v>
      </c>
      <c r="AG16" s="71" t="s">
        <v>5</v>
      </c>
      <c r="AH16" s="6"/>
    </row>
    <row r="17" spans="1:34" ht="15">
      <c r="A17" s="6"/>
      <c r="B17" s="6"/>
      <c r="C17" s="6"/>
      <c r="D17" s="6"/>
      <c r="E17" s="6"/>
      <c r="F17" s="6"/>
      <c r="G17" s="6"/>
      <c r="H17" s="6"/>
      <c r="I17" s="1"/>
      <c r="J17" s="1"/>
      <c r="K17" s="72"/>
      <c r="L17" s="21">
        <v>1</v>
      </c>
      <c r="M17" s="73"/>
      <c r="N17" s="21">
        <v>2</v>
      </c>
      <c r="O17" s="22">
        <v>3</v>
      </c>
      <c r="P17" s="22">
        <v>4</v>
      </c>
      <c r="Q17" s="22">
        <v>5</v>
      </c>
      <c r="R17" s="23">
        <v>6</v>
      </c>
      <c r="S17" s="21">
        <v>7</v>
      </c>
      <c r="T17" s="22">
        <v>8</v>
      </c>
      <c r="U17" s="22">
        <v>9</v>
      </c>
      <c r="V17" s="22">
        <v>10</v>
      </c>
      <c r="W17" s="23">
        <v>11</v>
      </c>
      <c r="X17" s="24"/>
      <c r="Y17" s="22"/>
      <c r="Z17" s="25">
        <v>12</v>
      </c>
      <c r="AA17" s="25"/>
      <c r="AB17" s="25">
        <v>13</v>
      </c>
      <c r="AC17" s="26">
        <v>14</v>
      </c>
      <c r="AD17" s="74"/>
      <c r="AE17" s="75"/>
      <c r="AF17" s="75"/>
      <c r="AG17" s="76"/>
      <c r="AH17" s="6"/>
    </row>
    <row r="18" spans="1:34" ht="12.75">
      <c r="A18" s="6"/>
      <c r="B18" s="6"/>
      <c r="C18" s="6"/>
      <c r="D18" s="6"/>
      <c r="E18" s="6"/>
      <c r="F18" s="6"/>
      <c r="G18" s="6"/>
      <c r="H18" s="6"/>
      <c r="I18" s="1"/>
      <c r="J18" s="1">
        <v>0</v>
      </c>
      <c r="K18" s="72"/>
      <c r="L18" s="27"/>
      <c r="M18" s="77"/>
      <c r="N18" s="27"/>
      <c r="O18" s="28"/>
      <c r="P18" s="28"/>
      <c r="Q18" s="28"/>
      <c r="R18" s="29"/>
      <c r="S18" s="27"/>
      <c r="T18" s="28"/>
      <c r="U18" s="28"/>
      <c r="V18" s="28"/>
      <c r="W18" s="29"/>
      <c r="X18" s="30"/>
      <c r="Y18" s="28"/>
      <c r="Z18" s="31"/>
      <c r="AA18" s="31"/>
      <c r="AB18" s="31"/>
      <c r="AC18" s="32"/>
      <c r="AD18" s="74"/>
      <c r="AE18" s="75"/>
      <c r="AF18" s="75"/>
      <c r="AG18" s="76"/>
      <c r="AH18" s="6"/>
    </row>
    <row r="19" spans="1:36" ht="20.25" customHeight="1">
      <c r="A19" s="6"/>
      <c r="B19" s="6"/>
      <c r="C19" s="6"/>
      <c r="D19" s="6"/>
      <c r="E19" s="6"/>
      <c r="F19" s="6"/>
      <c r="G19" s="6"/>
      <c r="H19" s="6"/>
      <c r="I19" s="1"/>
      <c r="J19" s="1">
        <v>2</v>
      </c>
      <c r="K19" s="82">
        <v>16</v>
      </c>
      <c r="L19" s="33" t="s">
        <v>10</v>
      </c>
      <c r="M19" s="79">
        <v>316045296</v>
      </c>
      <c r="N19" s="34">
        <v>840639.6</v>
      </c>
      <c r="O19" s="34">
        <v>176997.77027</v>
      </c>
      <c r="P19" s="35">
        <f aca="true" t="shared" si="0" ref="P19:P61">O19/N19*100</f>
        <v>21.05513114894897</v>
      </c>
      <c r="Q19" s="34">
        <v>161067.89903</v>
      </c>
      <c r="R19" s="36">
        <f aca="true" t="shared" si="1" ref="R19:R60">O19/Q19*100</f>
        <v>109.89015895528193</v>
      </c>
      <c r="S19" s="90">
        <v>854555.14936</v>
      </c>
      <c r="T19" s="34">
        <v>182492.86479</v>
      </c>
      <c r="U19" s="35">
        <f aca="true" t="shared" si="2" ref="U19:U61">T19/S19*100</f>
        <v>21.35530573148777</v>
      </c>
      <c r="V19" s="34">
        <v>160779.39895</v>
      </c>
      <c r="W19" s="36">
        <f aca="true" t="shared" si="3" ref="W19:W60">T19/V19*100</f>
        <v>113.50512937714896</v>
      </c>
      <c r="X19" s="37"/>
      <c r="Y19" s="34"/>
      <c r="Z19" s="38">
        <f aca="true" t="shared" si="4" ref="Z19:AA61">N19-S19</f>
        <v>-13915.549360000063</v>
      </c>
      <c r="AA19" s="38">
        <f t="shared" si="4"/>
        <v>-5495.094519999984</v>
      </c>
      <c r="AB19" s="38">
        <f aca="true" t="shared" si="5" ref="AB19:AB61">O19-T19</f>
        <v>-5495.094519999984</v>
      </c>
      <c r="AC19" s="39">
        <f aca="true" t="shared" si="6" ref="AC19:AC59">Q19-V19</f>
        <v>288.500079999998</v>
      </c>
      <c r="AD19" s="40">
        <v>0.04077711047735438</v>
      </c>
      <c r="AE19" s="41">
        <v>0.07334219344112561</v>
      </c>
      <c r="AF19" s="41">
        <v>-0.8576123716692488</v>
      </c>
      <c r="AG19" s="42">
        <v>-1.1235520781936514</v>
      </c>
      <c r="AH19" s="6"/>
      <c r="AI19" s="80">
        <v>-32154590.13</v>
      </c>
      <c r="AJ19" s="81">
        <v>8611904.55</v>
      </c>
    </row>
    <row r="20" spans="1:36" ht="20.25" customHeight="1">
      <c r="A20" s="6"/>
      <c r="B20" s="6"/>
      <c r="C20" s="6"/>
      <c r="D20" s="6"/>
      <c r="E20" s="6"/>
      <c r="F20" s="6"/>
      <c r="G20" s="6"/>
      <c r="H20" s="6"/>
      <c r="I20" s="1"/>
      <c r="J20" s="1">
        <v>3</v>
      </c>
      <c r="K20" s="82">
        <v>31</v>
      </c>
      <c r="L20" s="33" t="s">
        <v>11</v>
      </c>
      <c r="M20" s="79">
        <v>329283383</v>
      </c>
      <c r="N20" s="34">
        <v>1193416.1</v>
      </c>
      <c r="O20" s="34">
        <v>228846.57669999998</v>
      </c>
      <c r="P20" s="35">
        <f t="shared" si="0"/>
        <v>19.17575744956013</v>
      </c>
      <c r="Q20" s="34">
        <v>204433.74704</v>
      </c>
      <c r="R20" s="36">
        <f t="shared" si="1"/>
        <v>111.94168282559696</v>
      </c>
      <c r="S20" s="90">
        <v>1280157.72077</v>
      </c>
      <c r="T20" s="34">
        <v>194354.04049</v>
      </c>
      <c r="U20" s="35">
        <f t="shared" si="2"/>
        <v>15.182038692318187</v>
      </c>
      <c r="V20" s="34">
        <v>172766.50613999998</v>
      </c>
      <c r="W20" s="36">
        <f t="shared" si="3"/>
        <v>112.49520803095174</v>
      </c>
      <c r="X20" s="37"/>
      <c r="Y20" s="34"/>
      <c r="Z20" s="38">
        <f t="shared" si="4"/>
        <v>-86741.62076999992</v>
      </c>
      <c r="AA20" s="38">
        <f t="shared" si="4"/>
        <v>34492.53620999996</v>
      </c>
      <c r="AB20" s="38">
        <f t="shared" si="5"/>
        <v>34492.53620999996</v>
      </c>
      <c r="AC20" s="39">
        <f t="shared" si="6"/>
        <v>31667.240900000004</v>
      </c>
      <c r="AD20" s="40">
        <v>0.046659512208128084</v>
      </c>
      <c r="AE20" s="41">
        <v>0.08078802952225422</v>
      </c>
      <c r="AF20" s="41">
        <v>-1.3064628840107064</v>
      </c>
      <c r="AG20" s="42">
        <v>-1.1863370547581074</v>
      </c>
      <c r="AH20" s="6"/>
      <c r="AI20" s="80">
        <v>-23525100</v>
      </c>
      <c r="AJ20" s="81">
        <v>33760799.79</v>
      </c>
    </row>
    <row r="21" spans="1:36" ht="20.25" customHeight="1">
      <c r="A21" s="6"/>
      <c r="B21" s="6"/>
      <c r="C21" s="6"/>
      <c r="D21" s="6"/>
      <c r="E21" s="6"/>
      <c r="F21" s="6"/>
      <c r="G21" s="6"/>
      <c r="H21" s="6"/>
      <c r="I21" s="1"/>
      <c r="J21" s="1">
        <v>4</v>
      </c>
      <c r="K21" s="82">
        <v>2</v>
      </c>
      <c r="L21" s="33" t="s">
        <v>12</v>
      </c>
      <c r="M21" s="79">
        <v>2764152159</v>
      </c>
      <c r="N21" s="34">
        <v>10387412</v>
      </c>
      <c r="O21" s="34">
        <v>1694474.09568</v>
      </c>
      <c r="P21" s="35">
        <f t="shared" si="0"/>
        <v>16.312764870402756</v>
      </c>
      <c r="Q21" s="34">
        <v>1683502.18316</v>
      </c>
      <c r="R21" s="36">
        <f t="shared" si="1"/>
        <v>100.65173141025605</v>
      </c>
      <c r="S21" s="90">
        <v>11027041.7</v>
      </c>
      <c r="T21" s="34">
        <v>1443190.40936</v>
      </c>
      <c r="U21" s="35">
        <f t="shared" si="2"/>
        <v>13.087738748280964</v>
      </c>
      <c r="V21" s="34">
        <v>1513489.61349</v>
      </c>
      <c r="W21" s="36">
        <f t="shared" si="3"/>
        <v>95.35515780858945</v>
      </c>
      <c r="X21" s="37"/>
      <c r="Y21" s="34"/>
      <c r="Z21" s="38">
        <f>N21-S21</f>
        <v>-639629.6999999993</v>
      </c>
      <c r="AA21" s="38">
        <f t="shared" si="4"/>
        <v>251283.6863200001</v>
      </c>
      <c r="AB21" s="38">
        <f t="shared" si="5"/>
        <v>251283.6863200001</v>
      </c>
      <c r="AC21" s="39">
        <f t="shared" si="6"/>
        <v>170012.5696700001</v>
      </c>
      <c r="AD21" s="40">
        <v>0.05264114157869501</v>
      </c>
      <c r="AE21" s="41">
        <v>0.08801779244764033</v>
      </c>
      <c r="AF21" s="41">
        <v>-0.7809643293817446</v>
      </c>
      <c r="AG21" s="42">
        <v>-0.9574920297555791</v>
      </c>
      <c r="AH21" s="6"/>
      <c r="AI21" s="80">
        <v>-156394000</v>
      </c>
      <c r="AJ21" s="81">
        <v>261175207.41</v>
      </c>
    </row>
    <row r="22" spans="1:36" ht="20.25" customHeight="1">
      <c r="A22" s="6"/>
      <c r="B22" s="6"/>
      <c r="C22" s="6"/>
      <c r="D22" s="6"/>
      <c r="E22" s="6"/>
      <c r="F22" s="6"/>
      <c r="G22" s="6"/>
      <c r="H22" s="6"/>
      <c r="I22" s="1"/>
      <c r="J22" s="1">
        <v>5</v>
      </c>
      <c r="K22" s="82">
        <v>3</v>
      </c>
      <c r="L22" s="33" t="s">
        <v>13</v>
      </c>
      <c r="M22" s="79">
        <v>303198522</v>
      </c>
      <c r="N22" s="34">
        <v>875710.4</v>
      </c>
      <c r="O22" s="34">
        <v>184184.6027</v>
      </c>
      <c r="P22" s="35">
        <f t="shared" si="0"/>
        <v>21.032592818356385</v>
      </c>
      <c r="Q22" s="34">
        <v>158390.60351</v>
      </c>
      <c r="R22" s="36">
        <f t="shared" si="1"/>
        <v>116.28505644804332</v>
      </c>
      <c r="S22" s="90">
        <v>910427.0604900001</v>
      </c>
      <c r="T22" s="34">
        <v>186215.29262</v>
      </c>
      <c r="U22" s="35">
        <f t="shared" si="2"/>
        <v>20.45362014171429</v>
      </c>
      <c r="V22" s="34">
        <v>170723.23835</v>
      </c>
      <c r="W22" s="36">
        <f t="shared" si="3"/>
        <v>109.07436762547798</v>
      </c>
      <c r="X22" s="37"/>
      <c r="Y22" s="34"/>
      <c r="Z22" s="38">
        <f t="shared" si="4"/>
        <v>-34716.66049000004</v>
      </c>
      <c r="AA22" s="38">
        <f t="shared" si="4"/>
        <v>-2030.6899200000043</v>
      </c>
      <c r="AB22" s="38">
        <f t="shared" si="5"/>
        <v>-2030.6899200000043</v>
      </c>
      <c r="AC22" s="39">
        <f t="shared" si="6"/>
        <v>-12332.634840000013</v>
      </c>
      <c r="AD22" s="40">
        <v>0.05305699273247036</v>
      </c>
      <c r="AE22" s="41">
        <v>0.09998672155092285</v>
      </c>
      <c r="AF22" s="41">
        <v>-4.928972390007813</v>
      </c>
      <c r="AG22" s="42">
        <v>-1.2989623865110247</v>
      </c>
      <c r="AH22" s="6"/>
      <c r="AI22" s="80">
        <v>-16626000.81</v>
      </c>
      <c r="AJ22" s="81">
        <v>32816853.4</v>
      </c>
    </row>
    <row r="23" spans="1:36" ht="30.75" customHeight="1">
      <c r="A23" s="6"/>
      <c r="B23" s="6"/>
      <c r="C23" s="6"/>
      <c r="D23" s="6"/>
      <c r="E23" s="6"/>
      <c r="F23" s="6"/>
      <c r="G23" s="6"/>
      <c r="H23" s="6"/>
      <c r="I23" s="1"/>
      <c r="J23" s="1">
        <v>6</v>
      </c>
      <c r="K23" s="82">
        <v>32</v>
      </c>
      <c r="L23" s="33" t="s">
        <v>52</v>
      </c>
      <c r="M23" s="79">
        <v>138701520</v>
      </c>
      <c r="N23" s="34">
        <v>322342.421</v>
      </c>
      <c r="O23" s="34">
        <v>66304.90716</v>
      </c>
      <c r="P23" s="35">
        <f t="shared" si="0"/>
        <v>20.5697118468934</v>
      </c>
      <c r="Q23" s="34">
        <v>57988.850640000004</v>
      </c>
      <c r="R23" s="36">
        <f t="shared" si="1"/>
        <v>114.34078521684594</v>
      </c>
      <c r="S23" s="90">
        <v>318421.912</v>
      </c>
      <c r="T23" s="34">
        <v>57871.23633</v>
      </c>
      <c r="U23" s="35">
        <f t="shared" si="2"/>
        <v>18.17438880588092</v>
      </c>
      <c r="V23" s="34">
        <v>52654.906520000004</v>
      </c>
      <c r="W23" s="36">
        <f t="shared" si="3"/>
        <v>109.90663578145119</v>
      </c>
      <c r="X23" s="37"/>
      <c r="Y23" s="34"/>
      <c r="Z23" s="38">
        <f t="shared" si="4"/>
        <v>3920.508999999962</v>
      </c>
      <c r="AA23" s="38">
        <f t="shared" si="4"/>
        <v>8433.670830000003</v>
      </c>
      <c r="AB23" s="38">
        <f t="shared" si="5"/>
        <v>8433.670830000003</v>
      </c>
      <c r="AC23" s="39">
        <f t="shared" si="6"/>
        <v>5333.94412</v>
      </c>
      <c r="AD23" s="40">
        <v>0.049568551283218514</v>
      </c>
      <c r="AE23" s="41">
        <v>0.09525568375112994</v>
      </c>
      <c r="AF23" s="41">
        <v>-5.384875528323849</v>
      </c>
      <c r="AG23" s="42">
        <v>-1.7695113056163385</v>
      </c>
      <c r="AH23" s="6"/>
      <c r="AI23" s="80">
        <v>-5631000</v>
      </c>
      <c r="AJ23" s="81">
        <v>12269215.19</v>
      </c>
    </row>
    <row r="24" spans="1:36" ht="27.75" customHeight="1">
      <c r="A24" s="6"/>
      <c r="B24" s="6"/>
      <c r="C24" s="6"/>
      <c r="D24" s="6"/>
      <c r="E24" s="6"/>
      <c r="F24" s="6"/>
      <c r="G24" s="6"/>
      <c r="H24" s="6"/>
      <c r="I24" s="1"/>
      <c r="J24" s="1">
        <v>10</v>
      </c>
      <c r="K24" s="82">
        <v>18</v>
      </c>
      <c r="L24" s="33" t="s">
        <v>53</v>
      </c>
      <c r="M24" s="79">
        <v>120215183</v>
      </c>
      <c r="N24" s="34">
        <v>286902.913</v>
      </c>
      <c r="O24" s="34">
        <v>56014.48649</v>
      </c>
      <c r="P24" s="35">
        <f>O24/N24*100</f>
        <v>19.52384725002775</v>
      </c>
      <c r="Q24" s="34">
        <v>55941.20309</v>
      </c>
      <c r="R24" s="36">
        <f aca="true" t="shared" si="7" ref="R24:R31">O24/Q24*100</f>
        <v>100.13100075785302</v>
      </c>
      <c r="S24" s="90">
        <v>308111.966</v>
      </c>
      <c r="T24" s="34">
        <v>59839.83034</v>
      </c>
      <c r="U24" s="35">
        <f aca="true" t="shared" si="8" ref="U24:U31">T24/S24*100</f>
        <v>19.421456140395403</v>
      </c>
      <c r="V24" s="34">
        <v>56667.50851</v>
      </c>
      <c r="W24" s="36">
        <f>T24/V24*100</f>
        <v>105.59813182794191</v>
      </c>
      <c r="X24" s="37"/>
      <c r="Y24" s="34"/>
      <c r="Z24" s="38">
        <f aca="true" t="shared" si="9" ref="Z24:AA31">N24-S24</f>
        <v>-21209.053000000014</v>
      </c>
      <c r="AA24" s="38">
        <f t="shared" si="9"/>
        <v>-3825.3438499999975</v>
      </c>
      <c r="AB24" s="38">
        <f aca="true" t="shared" si="10" ref="AB24:AB31">O24-T24</f>
        <v>-3825.3438499999975</v>
      </c>
      <c r="AC24" s="39">
        <f aca="true" t="shared" si="11" ref="AC24:AC31">Q24-V24</f>
        <v>-726.305419999997</v>
      </c>
      <c r="AD24" s="40">
        <v>0.04860619573455789</v>
      </c>
      <c r="AE24" s="41">
        <v>0.08714529444458431</v>
      </c>
      <c r="AF24" s="41">
        <v>-17.246020336017715</v>
      </c>
      <c r="AG24" s="42">
        <v>-0.9037758830694276</v>
      </c>
      <c r="AH24" s="6"/>
      <c r="AI24" s="80">
        <v>-3807293.57</v>
      </c>
      <c r="AJ24" s="81">
        <v>8960428.83</v>
      </c>
    </row>
    <row r="25" spans="1:36" ht="34.5" customHeight="1">
      <c r="A25" s="6"/>
      <c r="B25" s="6"/>
      <c r="C25" s="6"/>
      <c r="D25" s="6"/>
      <c r="E25" s="6"/>
      <c r="F25" s="6"/>
      <c r="G25" s="6"/>
      <c r="H25" s="6"/>
      <c r="I25" s="1"/>
      <c r="J25" s="1">
        <v>1</v>
      </c>
      <c r="K25" s="78">
        <v>1</v>
      </c>
      <c r="L25" s="33" t="s">
        <v>54</v>
      </c>
      <c r="M25" s="79">
        <v>336182530</v>
      </c>
      <c r="N25" s="34">
        <v>1449319.43</v>
      </c>
      <c r="O25" s="34">
        <v>291511.10098000005</v>
      </c>
      <c r="P25" s="35">
        <f>O25/N25*100</f>
        <v>20.113654377765435</v>
      </c>
      <c r="Q25" s="34">
        <f>166991.57631+102445</f>
        <v>269436.57631000003</v>
      </c>
      <c r="R25" s="91">
        <f t="shared" si="7"/>
        <v>108.19284633597859</v>
      </c>
      <c r="S25" s="90">
        <v>1482655.3170399999</v>
      </c>
      <c r="T25" s="34">
        <v>303075.84286000003</v>
      </c>
      <c r="U25" s="35">
        <f t="shared" si="8"/>
        <v>20.441422856464452</v>
      </c>
      <c r="V25" s="34">
        <f>140153+96564</f>
        <v>236717</v>
      </c>
      <c r="W25" s="36">
        <f>T25/V25*100</f>
        <v>128.03298574246887</v>
      </c>
      <c r="X25" s="37"/>
      <c r="Y25" s="34"/>
      <c r="Z25" s="38">
        <f t="shared" si="9"/>
        <v>-33335.88703999994</v>
      </c>
      <c r="AA25" s="38">
        <f t="shared" si="9"/>
        <v>-11564.741879999987</v>
      </c>
      <c r="AB25" s="38">
        <f t="shared" si="10"/>
        <v>-11564.741879999987</v>
      </c>
      <c r="AC25" s="39">
        <f t="shared" si="11"/>
        <v>32719.576310000033</v>
      </c>
      <c r="AD25" s="40">
        <v>0.0657040774982504</v>
      </c>
      <c r="AE25" s="41">
        <v>0.09746784036640826</v>
      </c>
      <c r="AF25" s="41">
        <v>-1.5905153841280204</v>
      </c>
      <c r="AG25" s="42">
        <v>-1.3465852853843616</v>
      </c>
      <c r="AH25" s="6"/>
      <c r="AI25" s="80">
        <v>-20084000</v>
      </c>
      <c r="AJ25" s="81">
        <v>13085172.12</v>
      </c>
    </row>
    <row r="26" spans="1:36" ht="20.25" customHeight="1">
      <c r="A26" s="6"/>
      <c r="B26" s="6"/>
      <c r="C26" s="6"/>
      <c r="D26" s="6"/>
      <c r="E26" s="6"/>
      <c r="F26" s="6"/>
      <c r="G26" s="6"/>
      <c r="H26" s="6"/>
      <c r="I26" s="1"/>
      <c r="J26" s="1">
        <v>17</v>
      </c>
      <c r="K26" s="82">
        <v>20</v>
      </c>
      <c r="L26" s="33" t="s">
        <v>55</v>
      </c>
      <c r="M26" s="79">
        <v>204234533</v>
      </c>
      <c r="N26" s="34">
        <v>544250.81287</v>
      </c>
      <c r="O26" s="34">
        <v>121973.94254</v>
      </c>
      <c r="P26" s="35">
        <f>O26/N26*100</f>
        <v>22.41134779327096</v>
      </c>
      <c r="Q26" s="34">
        <v>101837.19777</v>
      </c>
      <c r="R26" s="36">
        <f t="shared" si="7"/>
        <v>119.77346707386722</v>
      </c>
      <c r="S26" s="90">
        <v>570483.64</v>
      </c>
      <c r="T26" s="34">
        <v>97872.45313</v>
      </c>
      <c r="U26" s="35">
        <f t="shared" si="8"/>
        <v>17.156049055149065</v>
      </c>
      <c r="V26" s="34">
        <v>94512.28806</v>
      </c>
      <c r="W26" s="36">
        <f>T26/V26*100</f>
        <v>103.55526793284999</v>
      </c>
      <c r="X26" s="37"/>
      <c r="Y26" s="34"/>
      <c r="Z26" s="38">
        <f t="shared" si="9"/>
        <v>-26232.82712999999</v>
      </c>
      <c r="AA26" s="38">
        <f t="shared" si="9"/>
        <v>24101.48941000001</v>
      </c>
      <c r="AB26" s="38">
        <f t="shared" si="10"/>
        <v>24101.48941000001</v>
      </c>
      <c r="AC26" s="39">
        <f t="shared" si="11"/>
        <v>7324.909709999993</v>
      </c>
      <c r="AD26" s="40">
        <v>0.13957391820972345</v>
      </c>
      <c r="AE26" s="41">
        <v>0.2368926520534707</v>
      </c>
      <c r="AF26" s="41">
        <v>-3.4826414625722295</v>
      </c>
      <c r="AG26" s="42">
        <v>-1.1295938104448742</v>
      </c>
      <c r="AH26" s="6"/>
      <c r="AI26" s="80">
        <v>-11215236</v>
      </c>
      <c r="AJ26" s="81">
        <v>9986027.35</v>
      </c>
    </row>
    <row r="27" spans="1:36" ht="20.25" customHeight="1">
      <c r="A27" s="6"/>
      <c r="B27" s="6"/>
      <c r="C27" s="6"/>
      <c r="D27" s="6"/>
      <c r="E27" s="6"/>
      <c r="F27" s="6"/>
      <c r="G27" s="6"/>
      <c r="H27" s="6"/>
      <c r="I27" s="1"/>
      <c r="J27" s="1">
        <v>23</v>
      </c>
      <c r="K27" s="82">
        <v>24</v>
      </c>
      <c r="L27" s="33" t="s">
        <v>56</v>
      </c>
      <c r="M27" s="79">
        <v>48866998</v>
      </c>
      <c r="N27" s="34">
        <v>169972.11083000002</v>
      </c>
      <c r="O27" s="34">
        <v>38438.84675</v>
      </c>
      <c r="P27" s="35">
        <f>O27/N27*100</f>
        <v>22.61479637000281</v>
      </c>
      <c r="Q27" s="34">
        <v>34370.57424</v>
      </c>
      <c r="R27" s="36">
        <f t="shared" si="7"/>
        <v>111.83649851641233</v>
      </c>
      <c r="S27" s="90">
        <v>178617.94715</v>
      </c>
      <c r="T27" s="34">
        <v>31321.23864</v>
      </c>
      <c r="U27" s="35">
        <f t="shared" si="8"/>
        <v>17.535325615234516</v>
      </c>
      <c r="V27" s="34">
        <v>31497.56657</v>
      </c>
      <c r="W27" s="36">
        <f>T27/V27*100</f>
        <v>99.44018554700685</v>
      </c>
      <c r="X27" s="37"/>
      <c r="Y27" s="34"/>
      <c r="Z27" s="38">
        <f t="shared" si="9"/>
        <v>-8645.836319999973</v>
      </c>
      <c r="AA27" s="38">
        <f t="shared" si="9"/>
        <v>7117.608109999997</v>
      </c>
      <c r="AB27" s="38">
        <f t="shared" si="10"/>
        <v>7117.608109999997</v>
      </c>
      <c r="AC27" s="39">
        <f t="shared" si="11"/>
        <v>2873.0076700000027</v>
      </c>
      <c r="AD27" s="40">
        <v>0.04411640647726169</v>
      </c>
      <c r="AE27" s="41">
        <v>0.07559558029409347</v>
      </c>
      <c r="AF27" s="41">
        <v>-10.02289817969905</v>
      </c>
      <c r="AG27" s="42">
        <v>-2.823170731707317</v>
      </c>
      <c r="AH27" s="6"/>
      <c r="AI27" s="80">
        <v>-4218026.19</v>
      </c>
      <c r="AJ27" s="81">
        <v>1247952.13</v>
      </c>
    </row>
    <row r="28" spans="1:36" ht="20.25" customHeight="1">
      <c r="A28" s="6"/>
      <c r="B28" s="6"/>
      <c r="C28" s="6"/>
      <c r="D28" s="6"/>
      <c r="E28" s="6"/>
      <c r="F28" s="6"/>
      <c r="G28" s="6"/>
      <c r="H28" s="6"/>
      <c r="I28" s="1"/>
      <c r="J28" s="1">
        <v>27</v>
      </c>
      <c r="K28" s="82">
        <v>37</v>
      </c>
      <c r="L28" s="33" t="s">
        <v>57</v>
      </c>
      <c r="M28" s="79">
        <v>290672120</v>
      </c>
      <c r="N28" s="34">
        <v>599927.7</v>
      </c>
      <c r="O28" s="34">
        <v>116700.05726999999</v>
      </c>
      <c r="P28" s="35">
        <f>O28/N28*100</f>
        <v>19.452353553603206</v>
      </c>
      <c r="Q28" s="34">
        <v>105972.65437999999</v>
      </c>
      <c r="R28" s="36">
        <f t="shared" si="7"/>
        <v>110.12280286151308</v>
      </c>
      <c r="S28" s="90">
        <v>636907.4406399999</v>
      </c>
      <c r="T28" s="34">
        <v>97923.13635</v>
      </c>
      <c r="U28" s="35">
        <f t="shared" si="8"/>
        <v>15.374782912192298</v>
      </c>
      <c r="V28" s="34">
        <v>100973.23317</v>
      </c>
      <c r="W28" s="36"/>
      <c r="X28" s="37"/>
      <c r="Y28" s="34"/>
      <c r="Z28" s="38">
        <f t="shared" si="9"/>
        <v>-36979.740639999975</v>
      </c>
      <c r="AA28" s="38">
        <f t="shared" si="9"/>
        <v>18776.92091999999</v>
      </c>
      <c r="AB28" s="38">
        <f t="shared" si="10"/>
        <v>18776.92091999999</v>
      </c>
      <c r="AC28" s="39">
        <f t="shared" si="11"/>
        <v>4999.421209999986</v>
      </c>
      <c r="AD28" s="40">
        <v>0.04296173872865241</v>
      </c>
      <c r="AE28" s="41">
        <v>0.07131163257179098</v>
      </c>
      <c r="AF28" s="41">
        <v>-6.090692068682046</v>
      </c>
      <c r="AG28" s="42">
        <v>0.9505154639175257</v>
      </c>
      <c r="AH28" s="6"/>
      <c r="AI28" s="80">
        <v>-14439646</v>
      </c>
      <c r="AJ28" s="81">
        <v>30555080.4</v>
      </c>
    </row>
    <row r="29" spans="1:36" ht="32.25" customHeight="1">
      <c r="A29" s="1"/>
      <c r="B29" s="1"/>
      <c r="C29" s="1"/>
      <c r="D29" s="1"/>
      <c r="E29" s="1"/>
      <c r="F29" s="1"/>
      <c r="G29" s="1"/>
      <c r="H29" s="1"/>
      <c r="I29" s="1"/>
      <c r="J29" s="1">
        <v>28</v>
      </c>
      <c r="K29" s="83">
        <v>38</v>
      </c>
      <c r="L29" s="33" t="s">
        <v>58</v>
      </c>
      <c r="M29" s="79">
        <v>136996878</v>
      </c>
      <c r="N29" s="34">
        <v>383365.85181</v>
      </c>
      <c r="O29" s="34">
        <v>100001.38837</v>
      </c>
      <c r="P29" s="35">
        <f>O29/N29*100</f>
        <v>26.085105884590288</v>
      </c>
      <c r="Q29" s="34">
        <v>83389.2236</v>
      </c>
      <c r="R29" s="36">
        <f t="shared" si="7"/>
        <v>119.92123688509795</v>
      </c>
      <c r="S29" s="90">
        <v>414873.08144</v>
      </c>
      <c r="T29" s="34">
        <v>90684.25843</v>
      </c>
      <c r="U29" s="35">
        <f t="shared" si="8"/>
        <v>21.858313418465304</v>
      </c>
      <c r="V29" s="34">
        <v>87439.04997</v>
      </c>
      <c r="W29" s="36">
        <f>T29/V29*100</f>
        <v>103.71139492150638</v>
      </c>
      <c r="X29" s="37"/>
      <c r="Y29" s="34"/>
      <c r="Z29" s="38">
        <f t="shared" si="9"/>
        <v>-31507.229629999958</v>
      </c>
      <c r="AA29" s="38">
        <f t="shared" si="9"/>
        <v>9317.129939999999</v>
      </c>
      <c r="AB29" s="38">
        <f t="shared" si="10"/>
        <v>9317.129939999999</v>
      </c>
      <c r="AC29" s="39">
        <f t="shared" si="11"/>
        <v>-4049.826369999995</v>
      </c>
      <c r="AD29" s="43">
        <v>0.05674108794868632</v>
      </c>
      <c r="AE29" s="44">
        <v>0.10209177162514564</v>
      </c>
      <c r="AF29" s="44">
        <v>-4.45850167955961</v>
      </c>
      <c r="AG29" s="45">
        <v>-2.6930860033726813</v>
      </c>
      <c r="AH29" s="1"/>
      <c r="AI29" s="80">
        <v>-3662640</v>
      </c>
      <c r="AJ29" s="81">
        <v>10714862.44</v>
      </c>
    </row>
    <row r="30" spans="1:36" ht="20.25" customHeight="1">
      <c r="A30" s="1"/>
      <c r="B30" s="1"/>
      <c r="C30" s="1"/>
      <c r="D30" s="1"/>
      <c r="E30" s="1"/>
      <c r="F30" s="1"/>
      <c r="G30" s="1"/>
      <c r="H30" s="1"/>
      <c r="I30" s="1"/>
      <c r="J30" s="1">
        <v>29</v>
      </c>
      <c r="K30" s="78">
        <v>39</v>
      </c>
      <c r="L30" s="33" t="s">
        <v>59</v>
      </c>
      <c r="M30" s="79">
        <v>265453724</v>
      </c>
      <c r="N30" s="34">
        <v>574229.31773</v>
      </c>
      <c r="O30" s="34">
        <v>118356.98129000001</v>
      </c>
      <c r="P30" s="35">
        <f>O30/N30*100</f>
        <v>20.61144870796216</v>
      </c>
      <c r="Q30" s="34">
        <v>112740.06842</v>
      </c>
      <c r="R30" s="36">
        <f t="shared" si="7"/>
        <v>104.98217975979478</v>
      </c>
      <c r="S30" s="90">
        <v>592775.49431</v>
      </c>
      <c r="T30" s="34">
        <v>102470.57281999999</v>
      </c>
      <c r="U30" s="35">
        <f t="shared" si="8"/>
        <v>17.286573720338648</v>
      </c>
      <c r="V30" s="34">
        <v>123673.79505</v>
      </c>
      <c r="W30" s="36">
        <f>T30/V30*100</f>
        <v>82.85552552064262</v>
      </c>
      <c r="X30" s="37"/>
      <c r="Y30" s="34"/>
      <c r="Z30" s="38">
        <f t="shared" si="9"/>
        <v>-18546.17657999997</v>
      </c>
      <c r="AA30" s="38">
        <f t="shared" si="9"/>
        <v>15886.408470000024</v>
      </c>
      <c r="AB30" s="38">
        <f t="shared" si="10"/>
        <v>15886.408470000024</v>
      </c>
      <c r="AC30" s="39">
        <f t="shared" si="11"/>
        <v>-10933.726630000005</v>
      </c>
      <c r="AD30" s="46">
        <v>0.06441101642507298</v>
      </c>
      <c r="AE30" s="47">
        <v>0.1141489396679269</v>
      </c>
      <c r="AF30" s="47">
        <v>-2.304660498628552</v>
      </c>
      <c r="AG30" s="48">
        <v>-1.262498417921782</v>
      </c>
      <c r="AH30" s="1"/>
      <c r="AI30" s="80">
        <v>-37822986.5</v>
      </c>
      <c r="AJ30" s="81">
        <v>-16741175.52</v>
      </c>
    </row>
    <row r="31" spans="1:36" ht="20.25" customHeight="1">
      <c r="A31" s="6"/>
      <c r="B31" s="6"/>
      <c r="C31" s="6"/>
      <c r="D31" s="6"/>
      <c r="E31" s="6"/>
      <c r="F31" s="6"/>
      <c r="G31" s="6"/>
      <c r="H31" s="6"/>
      <c r="I31" s="1"/>
      <c r="J31" s="1">
        <v>40</v>
      </c>
      <c r="K31" s="82">
        <v>12</v>
      </c>
      <c r="L31" s="33" t="s">
        <v>60</v>
      </c>
      <c r="M31" s="79">
        <v>252032069</v>
      </c>
      <c r="N31" s="34">
        <v>956989.62481</v>
      </c>
      <c r="O31" s="34">
        <v>203447.65863999998</v>
      </c>
      <c r="P31" s="35">
        <f>O31/N31*100</f>
        <v>21.25912897753644</v>
      </c>
      <c r="Q31" s="34">
        <v>175000.84378999998</v>
      </c>
      <c r="R31" s="36">
        <f t="shared" si="7"/>
        <v>116.25524439421334</v>
      </c>
      <c r="S31" s="90">
        <v>1010866.166</v>
      </c>
      <c r="T31" s="34">
        <v>177539.25475999998</v>
      </c>
      <c r="U31" s="35">
        <f t="shared" si="8"/>
        <v>17.56308211031766</v>
      </c>
      <c r="V31" s="34">
        <v>161554.46532</v>
      </c>
      <c r="W31" s="36">
        <f>T31/V31*100</f>
        <v>109.8943655988326</v>
      </c>
      <c r="X31" s="37"/>
      <c r="Y31" s="34"/>
      <c r="Z31" s="38">
        <f t="shared" si="9"/>
        <v>-53876.54119000002</v>
      </c>
      <c r="AA31" s="38">
        <f t="shared" si="9"/>
        <v>25908.403879999998</v>
      </c>
      <c r="AB31" s="38">
        <f t="shared" si="10"/>
        <v>25908.403879999998</v>
      </c>
      <c r="AC31" s="39">
        <f t="shared" si="11"/>
        <v>13446.378469999996</v>
      </c>
      <c r="AD31" s="40">
        <v>0.2080841445306057</v>
      </c>
      <c r="AE31" s="41">
        <v>0.3321406938833558</v>
      </c>
      <c r="AF31" s="41">
        <v>-1.543527099008924</v>
      </c>
      <c r="AG31" s="42">
        <v>1.2592592592592593</v>
      </c>
      <c r="AH31" s="6"/>
      <c r="AI31" s="80">
        <v>-14485097.19</v>
      </c>
      <c r="AJ31" s="81">
        <v>83948735.41</v>
      </c>
    </row>
    <row r="32" spans="1:36" ht="20.25" customHeight="1">
      <c r="A32" s="6"/>
      <c r="B32" s="6"/>
      <c r="C32" s="6"/>
      <c r="D32" s="6"/>
      <c r="E32" s="6"/>
      <c r="F32" s="6"/>
      <c r="G32" s="6"/>
      <c r="H32" s="6"/>
      <c r="I32" s="1"/>
      <c r="J32" s="1">
        <v>7</v>
      </c>
      <c r="K32" s="82">
        <v>17</v>
      </c>
      <c r="L32" s="33" t="s">
        <v>14</v>
      </c>
      <c r="M32" s="79">
        <v>225153992</v>
      </c>
      <c r="N32" s="34">
        <v>696150.35</v>
      </c>
      <c r="O32" s="34">
        <v>146556.21784</v>
      </c>
      <c r="P32" s="35">
        <f t="shared" si="0"/>
        <v>21.05238011300289</v>
      </c>
      <c r="Q32" s="34">
        <v>131524.44451</v>
      </c>
      <c r="R32" s="36">
        <f t="shared" si="1"/>
        <v>111.42888182193167</v>
      </c>
      <c r="S32" s="90">
        <v>747548.74517</v>
      </c>
      <c r="T32" s="34">
        <v>150220.82453</v>
      </c>
      <c r="U32" s="35">
        <f t="shared" si="2"/>
        <v>20.095120953729687</v>
      </c>
      <c r="V32" s="34">
        <v>125484.91576</v>
      </c>
      <c r="W32" s="36">
        <f t="shared" si="3"/>
        <v>119.71225674431611</v>
      </c>
      <c r="X32" s="37"/>
      <c r="Y32" s="34"/>
      <c r="Z32" s="38">
        <f t="shared" si="4"/>
        <v>-51398.39517000003</v>
      </c>
      <c r="AA32" s="38">
        <f t="shared" si="4"/>
        <v>-3664.606690000015</v>
      </c>
      <c r="AB32" s="38">
        <f t="shared" si="5"/>
        <v>-3664.606690000015</v>
      </c>
      <c r="AC32" s="39">
        <f t="shared" si="6"/>
        <v>6039.528749999998</v>
      </c>
      <c r="AD32" s="40">
        <v>0.05114436290694342</v>
      </c>
      <c r="AE32" s="41">
        <v>0.08815634059916246</v>
      </c>
      <c r="AF32" s="41">
        <v>-1.8593154022717286</v>
      </c>
      <c r="AG32" s="42">
        <v>-1.5755363360664945</v>
      </c>
      <c r="AH32" s="6"/>
      <c r="AI32" s="80">
        <v>-14625804.67</v>
      </c>
      <c r="AJ32" s="81">
        <v>14576733.73</v>
      </c>
    </row>
    <row r="33" spans="1:36" ht="20.25" customHeight="1">
      <c r="A33" s="6"/>
      <c r="B33" s="6"/>
      <c r="C33" s="6"/>
      <c r="D33" s="6"/>
      <c r="E33" s="6"/>
      <c r="F33" s="6"/>
      <c r="G33" s="6"/>
      <c r="H33" s="6"/>
      <c r="I33" s="1"/>
      <c r="J33" s="1">
        <v>8</v>
      </c>
      <c r="K33" s="82">
        <v>33</v>
      </c>
      <c r="L33" s="33" t="s">
        <v>15</v>
      </c>
      <c r="M33" s="79">
        <v>63290100</v>
      </c>
      <c r="N33" s="34">
        <v>172382.23997999998</v>
      </c>
      <c r="O33" s="34">
        <v>59873.206869999995</v>
      </c>
      <c r="P33" s="35">
        <f t="shared" si="0"/>
        <v>34.732816371887594</v>
      </c>
      <c r="Q33" s="34">
        <v>31612.61072</v>
      </c>
      <c r="R33" s="36">
        <f t="shared" si="1"/>
        <v>189.39659049456702</v>
      </c>
      <c r="S33" s="90">
        <v>191034.35342</v>
      </c>
      <c r="T33" s="34">
        <v>37570.03874</v>
      </c>
      <c r="U33" s="35">
        <f t="shared" si="2"/>
        <v>19.666640092423645</v>
      </c>
      <c r="V33" s="34">
        <v>31340.24864</v>
      </c>
      <c r="W33" s="36">
        <f t="shared" si="3"/>
        <v>119.87792174708159</v>
      </c>
      <c r="X33" s="37"/>
      <c r="Y33" s="34"/>
      <c r="Z33" s="38">
        <f>N33-S33</f>
        <v>-18652.113440000016</v>
      </c>
      <c r="AA33" s="38">
        <f t="shared" si="4"/>
        <v>22303.16812999999</v>
      </c>
      <c r="AB33" s="38">
        <f t="shared" si="5"/>
        <v>22303.16812999999</v>
      </c>
      <c r="AC33" s="39">
        <f t="shared" si="6"/>
        <v>272.36207999999897</v>
      </c>
      <c r="AD33" s="40">
        <v>0.05764443575200461</v>
      </c>
      <c r="AE33" s="41">
        <v>0.10015325279915756</v>
      </c>
      <c r="AF33" s="41">
        <v>-1.9610181651430434</v>
      </c>
      <c r="AG33" s="42">
        <v>-1.9289544235924934</v>
      </c>
      <c r="AH33" s="6"/>
      <c r="AI33" s="80">
        <v>-2541500</v>
      </c>
      <c r="AJ33" s="81">
        <v>1647900.68</v>
      </c>
    </row>
    <row r="34" spans="1:36" ht="20.25" customHeight="1">
      <c r="A34" s="6"/>
      <c r="B34" s="6"/>
      <c r="C34" s="6"/>
      <c r="D34" s="6"/>
      <c r="E34" s="6"/>
      <c r="F34" s="6"/>
      <c r="G34" s="6"/>
      <c r="H34" s="6"/>
      <c r="I34" s="1"/>
      <c r="J34" s="1">
        <v>9</v>
      </c>
      <c r="K34" s="82">
        <v>4</v>
      </c>
      <c r="L34" s="33" t="s">
        <v>16</v>
      </c>
      <c r="M34" s="79">
        <v>223646059</v>
      </c>
      <c r="N34" s="34">
        <v>784023.67204</v>
      </c>
      <c r="O34" s="34">
        <v>175146.51288999998</v>
      </c>
      <c r="P34" s="35">
        <f t="shared" si="0"/>
        <v>22.339441924537223</v>
      </c>
      <c r="Q34" s="34">
        <v>147143.65232</v>
      </c>
      <c r="R34" s="36">
        <f t="shared" si="1"/>
        <v>119.03096744472599</v>
      </c>
      <c r="S34" s="90">
        <v>831783.71163</v>
      </c>
      <c r="T34" s="34">
        <v>149149.85091</v>
      </c>
      <c r="U34" s="35">
        <f t="shared" si="2"/>
        <v>17.931326235965763</v>
      </c>
      <c r="V34" s="34">
        <v>140960.83655</v>
      </c>
      <c r="W34" s="36">
        <f t="shared" si="3"/>
        <v>105.80942519952717</v>
      </c>
      <c r="X34" s="37"/>
      <c r="Y34" s="34"/>
      <c r="Z34" s="38">
        <f t="shared" si="4"/>
        <v>-47760.03959000006</v>
      </c>
      <c r="AA34" s="38">
        <f t="shared" si="4"/>
        <v>25996.661979999975</v>
      </c>
      <c r="AB34" s="38">
        <f t="shared" si="5"/>
        <v>25996.661979999975</v>
      </c>
      <c r="AC34" s="39">
        <f t="shared" si="6"/>
        <v>6182.8157699999865</v>
      </c>
      <c r="AD34" s="40">
        <v>0.046105119672854106</v>
      </c>
      <c r="AE34" s="41">
        <v>0.08287541662913252</v>
      </c>
      <c r="AF34" s="41">
        <v>-1.3363690880706907</v>
      </c>
      <c r="AG34" s="42">
        <v>-0.7594501718213058</v>
      </c>
      <c r="AH34" s="6"/>
      <c r="AI34" s="80">
        <v>-12261715</v>
      </c>
      <c r="AJ34" s="81">
        <v>7133180.9</v>
      </c>
    </row>
    <row r="35" spans="1:36" ht="20.25" customHeight="1">
      <c r="A35" s="6"/>
      <c r="B35" s="6"/>
      <c r="C35" s="6"/>
      <c r="D35" s="6"/>
      <c r="E35" s="6"/>
      <c r="F35" s="6"/>
      <c r="G35" s="6"/>
      <c r="H35" s="6"/>
      <c r="I35" s="1"/>
      <c r="J35" s="1">
        <v>12</v>
      </c>
      <c r="K35" s="82">
        <v>34</v>
      </c>
      <c r="L35" s="33" t="s">
        <v>17</v>
      </c>
      <c r="M35" s="79">
        <v>62084688</v>
      </c>
      <c r="N35" s="34">
        <v>163819.59594</v>
      </c>
      <c r="O35" s="34">
        <v>36614.11731</v>
      </c>
      <c r="P35" s="35">
        <f t="shared" si="0"/>
        <v>22.350267133737873</v>
      </c>
      <c r="Q35" s="34">
        <v>32910.42557</v>
      </c>
      <c r="R35" s="36">
        <f t="shared" si="1"/>
        <v>111.25385550582536</v>
      </c>
      <c r="S35" s="90">
        <v>177678.96119</v>
      </c>
      <c r="T35" s="34">
        <v>31321.10551</v>
      </c>
      <c r="U35" s="35">
        <f t="shared" si="2"/>
        <v>17.6279202108273</v>
      </c>
      <c r="V35" s="34">
        <v>32828.14346</v>
      </c>
      <c r="W35" s="36">
        <f t="shared" si="3"/>
        <v>95.40931106312401</v>
      </c>
      <c r="X35" s="37"/>
      <c r="Y35" s="34"/>
      <c r="Z35" s="38">
        <f t="shared" si="4"/>
        <v>-13859.365250000003</v>
      </c>
      <c r="AA35" s="38">
        <f t="shared" si="4"/>
        <v>5293.0118</v>
      </c>
      <c r="AB35" s="38">
        <f t="shared" si="5"/>
        <v>5293.0118</v>
      </c>
      <c r="AC35" s="39">
        <f t="shared" si="6"/>
        <v>82.2821100000001</v>
      </c>
      <c r="AD35" s="40">
        <v>0.0516149486968701</v>
      </c>
      <c r="AE35" s="41">
        <v>0.09723487911898822</v>
      </c>
      <c r="AF35" s="41">
        <v>-1.321027663831709</v>
      </c>
      <c r="AG35" s="42">
        <v>-0.5875694795351187</v>
      </c>
      <c r="AH35" s="6"/>
      <c r="AI35" s="80">
        <v>-3663000</v>
      </c>
      <c r="AJ35" s="81">
        <v>-499380.89</v>
      </c>
    </row>
    <row r="36" spans="1:36" ht="20.25" customHeight="1">
      <c r="A36" s="6"/>
      <c r="B36" s="6"/>
      <c r="C36" s="6"/>
      <c r="D36" s="6"/>
      <c r="E36" s="6"/>
      <c r="F36" s="6"/>
      <c r="G36" s="6"/>
      <c r="H36" s="6"/>
      <c r="I36" s="1"/>
      <c r="J36" s="1">
        <v>13</v>
      </c>
      <c r="K36" s="82">
        <v>35</v>
      </c>
      <c r="L36" s="33" t="s">
        <v>18</v>
      </c>
      <c r="M36" s="79">
        <v>166083443</v>
      </c>
      <c r="N36" s="34">
        <v>382142.17</v>
      </c>
      <c r="O36" s="34">
        <v>77184.82359999999</v>
      </c>
      <c r="P36" s="35">
        <f t="shared" si="0"/>
        <v>20.19793408301418</v>
      </c>
      <c r="Q36" s="34">
        <v>74706.4681</v>
      </c>
      <c r="R36" s="36">
        <f t="shared" si="1"/>
        <v>103.31745772893792</v>
      </c>
      <c r="S36" s="90">
        <v>408813.21059</v>
      </c>
      <c r="T36" s="34">
        <v>59685.604880000006</v>
      </c>
      <c r="U36" s="35">
        <f t="shared" si="2"/>
        <v>14.599725090552147</v>
      </c>
      <c r="V36" s="34">
        <v>58950.811969999995</v>
      </c>
      <c r="W36" s="36">
        <f t="shared" si="3"/>
        <v>101.24645087225252</v>
      </c>
      <c r="X36" s="37"/>
      <c r="Y36" s="34"/>
      <c r="Z36" s="38">
        <f t="shared" si="4"/>
        <v>-26671.04058999999</v>
      </c>
      <c r="AA36" s="38">
        <f t="shared" si="4"/>
        <v>17499.218719999983</v>
      </c>
      <c r="AB36" s="38">
        <f t="shared" si="5"/>
        <v>17499.218719999983</v>
      </c>
      <c r="AC36" s="39">
        <f t="shared" si="6"/>
        <v>15755.656130000003</v>
      </c>
      <c r="AD36" s="40">
        <v>0.042680913539967245</v>
      </c>
      <c r="AE36" s="41">
        <v>0.07692200428409432</v>
      </c>
      <c r="AF36" s="41">
        <v>-8.188981636060099</v>
      </c>
      <c r="AG36" s="42">
        <v>-1.260748959778086</v>
      </c>
      <c r="AH36" s="6"/>
      <c r="AI36" s="80">
        <v>-18334643.55</v>
      </c>
      <c r="AJ36" s="81">
        <v>7325243.28</v>
      </c>
    </row>
    <row r="37" spans="1:36" ht="20.25" customHeight="1">
      <c r="A37" s="1"/>
      <c r="B37" s="1"/>
      <c r="C37" s="1"/>
      <c r="D37" s="1"/>
      <c r="E37" s="1"/>
      <c r="F37" s="1"/>
      <c r="G37" s="1"/>
      <c r="H37" s="1"/>
      <c r="I37" s="1"/>
      <c r="J37" s="1">
        <v>14</v>
      </c>
      <c r="K37" s="83">
        <v>36</v>
      </c>
      <c r="L37" s="33" t="s">
        <v>19</v>
      </c>
      <c r="M37" s="79">
        <v>133406602</v>
      </c>
      <c r="N37" s="34">
        <v>481260.99052999995</v>
      </c>
      <c r="O37" s="34">
        <v>94355.3477</v>
      </c>
      <c r="P37" s="35">
        <f t="shared" si="0"/>
        <v>19.60585826748371</v>
      </c>
      <c r="Q37" s="34">
        <v>73762.09598</v>
      </c>
      <c r="R37" s="36">
        <f t="shared" si="1"/>
        <v>127.9184741789112</v>
      </c>
      <c r="S37" s="90">
        <v>501343.34591000003</v>
      </c>
      <c r="T37" s="34">
        <v>84940.47675</v>
      </c>
      <c r="U37" s="35">
        <f t="shared" si="2"/>
        <v>16.94257587000034</v>
      </c>
      <c r="V37" s="34">
        <v>76272.3195</v>
      </c>
      <c r="W37" s="36">
        <f t="shared" si="3"/>
        <v>111.36474845241857</v>
      </c>
      <c r="X37" s="37"/>
      <c r="Y37" s="34"/>
      <c r="Z37" s="38">
        <f t="shared" si="4"/>
        <v>-20082.35538000008</v>
      </c>
      <c r="AA37" s="38">
        <f t="shared" si="4"/>
        <v>9414.870949999997</v>
      </c>
      <c r="AB37" s="38">
        <f t="shared" si="5"/>
        <v>9414.870949999997</v>
      </c>
      <c r="AC37" s="39">
        <f t="shared" si="6"/>
        <v>-2510.2235199999996</v>
      </c>
      <c r="AD37" s="43">
        <v>1.739129640371229</v>
      </c>
      <c r="AE37" s="44">
        <v>3.1476519421787943</v>
      </c>
      <c r="AF37" s="44">
        <v>3.446801548432618</v>
      </c>
      <c r="AG37" s="45"/>
      <c r="AH37" s="1"/>
      <c r="AI37" s="80">
        <v>-34393624.21</v>
      </c>
      <c r="AJ37" s="81">
        <v>8547600.33</v>
      </c>
    </row>
    <row r="38" spans="1:36" ht="20.25" customHeight="1">
      <c r="A38" s="1"/>
      <c r="B38" s="1"/>
      <c r="C38" s="1"/>
      <c r="D38" s="1"/>
      <c r="E38" s="1"/>
      <c r="F38" s="1"/>
      <c r="G38" s="1"/>
      <c r="H38" s="1"/>
      <c r="I38" s="1"/>
      <c r="J38" s="1">
        <v>15</v>
      </c>
      <c r="K38" s="78">
        <v>6</v>
      </c>
      <c r="L38" s="33" t="s">
        <v>20</v>
      </c>
      <c r="M38" s="79">
        <v>279157347</v>
      </c>
      <c r="N38" s="34">
        <v>1578821.9386300002</v>
      </c>
      <c r="O38" s="34">
        <v>343054.83517000003</v>
      </c>
      <c r="P38" s="35">
        <f t="shared" si="0"/>
        <v>21.728532317436688</v>
      </c>
      <c r="Q38" s="34">
        <v>281783.95136</v>
      </c>
      <c r="R38" s="36">
        <f t="shared" si="1"/>
        <v>121.7439224321622</v>
      </c>
      <c r="S38" s="90">
        <v>1645665.14064</v>
      </c>
      <c r="T38" s="34">
        <v>254756.41397999998</v>
      </c>
      <c r="U38" s="35">
        <f t="shared" si="2"/>
        <v>15.480452717186747</v>
      </c>
      <c r="V38" s="34">
        <v>227531.49668</v>
      </c>
      <c r="W38" s="36">
        <f t="shared" si="3"/>
        <v>111.96534005060805</v>
      </c>
      <c r="X38" s="37"/>
      <c r="Y38" s="34"/>
      <c r="Z38" s="38">
        <f t="shared" si="4"/>
        <v>-66843.20200999989</v>
      </c>
      <c r="AA38" s="38">
        <f t="shared" si="4"/>
        <v>88298.42119000005</v>
      </c>
      <c r="AB38" s="38">
        <f t="shared" si="5"/>
        <v>88298.42119000005</v>
      </c>
      <c r="AC38" s="39">
        <f t="shared" si="6"/>
        <v>54252.454679999995</v>
      </c>
      <c r="AD38" s="46">
        <v>0.03850131254474584</v>
      </c>
      <c r="AE38" s="47">
        <v>0.059556403236226046</v>
      </c>
      <c r="AF38" s="47">
        <v>-1.9052538798075906</v>
      </c>
      <c r="AG38" s="48">
        <v>-1.540295804406882</v>
      </c>
      <c r="AH38" s="1"/>
      <c r="AI38" s="80">
        <v>-27255700</v>
      </c>
      <c r="AJ38" s="81">
        <v>53297100.54</v>
      </c>
    </row>
    <row r="39" spans="1:36" ht="20.25" customHeight="1">
      <c r="A39" s="6"/>
      <c r="B39" s="6"/>
      <c r="C39" s="6"/>
      <c r="D39" s="6"/>
      <c r="E39" s="6"/>
      <c r="F39" s="6"/>
      <c r="G39" s="6"/>
      <c r="H39" s="6"/>
      <c r="I39" s="1"/>
      <c r="J39" s="1">
        <v>16</v>
      </c>
      <c r="K39" s="82">
        <v>19</v>
      </c>
      <c r="L39" s="33" t="s">
        <v>21</v>
      </c>
      <c r="M39" s="79">
        <v>181823519</v>
      </c>
      <c r="N39" s="34">
        <v>494858.05</v>
      </c>
      <c r="O39" s="34">
        <v>106730.74172</v>
      </c>
      <c r="P39" s="35">
        <f t="shared" si="0"/>
        <v>21.567950995239947</v>
      </c>
      <c r="Q39" s="34">
        <v>84822.48367</v>
      </c>
      <c r="R39" s="36">
        <f t="shared" si="1"/>
        <v>125.8283618942751</v>
      </c>
      <c r="S39" s="90">
        <v>519809.94844999997</v>
      </c>
      <c r="T39" s="34">
        <v>95459.47018</v>
      </c>
      <c r="U39" s="35">
        <f t="shared" si="2"/>
        <v>18.364302273291745</v>
      </c>
      <c r="V39" s="34">
        <v>85149.43226</v>
      </c>
      <c r="W39" s="36">
        <f t="shared" si="3"/>
        <v>112.10816989186583</v>
      </c>
      <c r="X39" s="37"/>
      <c r="Y39" s="34"/>
      <c r="Z39" s="38">
        <f t="shared" si="4"/>
        <v>-24951.89844999998</v>
      </c>
      <c r="AA39" s="38">
        <f t="shared" si="4"/>
        <v>11271.271540000002</v>
      </c>
      <c r="AB39" s="38">
        <f t="shared" si="5"/>
        <v>11271.271540000002</v>
      </c>
      <c r="AC39" s="39">
        <f t="shared" si="6"/>
        <v>-326.94858999999997</v>
      </c>
      <c r="AD39" s="40">
        <v>0.04749546092316549</v>
      </c>
      <c r="AE39" s="41">
        <v>0.07997867506739771</v>
      </c>
      <c r="AF39" s="41">
        <v>-2.2544142127566724</v>
      </c>
      <c r="AG39" s="42">
        <v>-5.9013793103448275</v>
      </c>
      <c r="AH39" s="6"/>
      <c r="AI39" s="80">
        <v>-40664262</v>
      </c>
      <c r="AJ39" s="81">
        <v>-4922571.1</v>
      </c>
    </row>
    <row r="40" spans="1:36" ht="20.25" customHeight="1">
      <c r="A40" s="6"/>
      <c r="B40" s="6"/>
      <c r="C40" s="6"/>
      <c r="D40" s="6"/>
      <c r="E40" s="6"/>
      <c r="F40" s="6"/>
      <c r="G40" s="6"/>
      <c r="H40" s="6"/>
      <c r="I40" s="1"/>
      <c r="J40" s="1">
        <v>18</v>
      </c>
      <c r="K40" s="82">
        <v>21</v>
      </c>
      <c r="L40" s="33" t="s">
        <v>22</v>
      </c>
      <c r="M40" s="79">
        <v>70208634</v>
      </c>
      <c r="N40" s="34">
        <v>274021.989</v>
      </c>
      <c r="O40" s="34">
        <v>55384.33132</v>
      </c>
      <c r="P40" s="35">
        <f t="shared" si="0"/>
        <v>20.211637585040666</v>
      </c>
      <c r="Q40" s="34">
        <v>60914.62045</v>
      </c>
      <c r="R40" s="36">
        <f t="shared" si="1"/>
        <v>90.92124503256261</v>
      </c>
      <c r="S40" s="90">
        <v>295140.84459</v>
      </c>
      <c r="T40" s="34">
        <v>51642.32273</v>
      </c>
      <c r="U40" s="35">
        <f t="shared" si="2"/>
        <v>17.497518109274175</v>
      </c>
      <c r="V40" s="34">
        <v>43874.93067</v>
      </c>
      <c r="W40" s="36">
        <f t="shared" si="3"/>
        <v>117.70348566114326</v>
      </c>
      <c r="X40" s="37"/>
      <c r="Y40" s="34"/>
      <c r="Z40" s="38">
        <f t="shared" si="4"/>
        <v>-21118.855589999992</v>
      </c>
      <c r="AA40" s="38">
        <f t="shared" si="4"/>
        <v>3742.0085899999976</v>
      </c>
      <c r="AB40" s="38">
        <f t="shared" si="5"/>
        <v>3742.0085899999976</v>
      </c>
      <c r="AC40" s="39">
        <f t="shared" si="6"/>
        <v>17039.68978</v>
      </c>
      <c r="AD40" s="40">
        <v>0.0775375939849624</v>
      </c>
      <c r="AE40" s="41">
        <v>0.1351323682971274</v>
      </c>
      <c r="AF40" s="41">
        <v>-2.433856466031259</v>
      </c>
      <c r="AG40" s="42">
        <v>-2.360906862745098</v>
      </c>
      <c r="AH40" s="6"/>
      <c r="AI40" s="80">
        <v>-45170533.85</v>
      </c>
      <c r="AJ40" s="81">
        <v>-10249742.81</v>
      </c>
    </row>
    <row r="41" spans="1:36" ht="20.25" customHeight="1">
      <c r="A41" s="6"/>
      <c r="B41" s="6"/>
      <c r="C41" s="6"/>
      <c r="D41" s="6"/>
      <c r="E41" s="6"/>
      <c r="F41" s="6"/>
      <c r="G41" s="6"/>
      <c r="H41" s="6"/>
      <c r="I41" s="1"/>
      <c r="J41" s="1">
        <v>19</v>
      </c>
      <c r="K41" s="82">
        <v>22</v>
      </c>
      <c r="L41" s="33" t="s">
        <v>23</v>
      </c>
      <c r="M41" s="79">
        <v>112880975</v>
      </c>
      <c r="N41" s="34">
        <v>449408.46373</v>
      </c>
      <c r="O41" s="34">
        <v>86362.29337999999</v>
      </c>
      <c r="P41" s="35">
        <f t="shared" si="0"/>
        <v>19.216881823544284</v>
      </c>
      <c r="Q41" s="34">
        <v>69904.25615999999</v>
      </c>
      <c r="R41" s="36">
        <f t="shared" si="1"/>
        <v>123.54368406743377</v>
      </c>
      <c r="S41" s="90">
        <v>478887.49604</v>
      </c>
      <c r="T41" s="34">
        <v>77820.42413</v>
      </c>
      <c r="U41" s="35">
        <f t="shared" si="2"/>
        <v>16.2502518385863</v>
      </c>
      <c r="V41" s="34">
        <v>69055.41584999999</v>
      </c>
      <c r="W41" s="36">
        <f t="shared" si="3"/>
        <v>112.69271667125875</v>
      </c>
      <c r="X41" s="37"/>
      <c r="Y41" s="34"/>
      <c r="Z41" s="38">
        <f t="shared" si="4"/>
        <v>-29479.03230999998</v>
      </c>
      <c r="AA41" s="38">
        <f t="shared" si="4"/>
        <v>8541.869249999989</v>
      </c>
      <c r="AB41" s="38">
        <f t="shared" si="5"/>
        <v>8541.869249999989</v>
      </c>
      <c r="AC41" s="39">
        <f t="shared" si="6"/>
        <v>848.8403099999996</v>
      </c>
      <c r="AD41" s="40">
        <v>0.054871084314790194</v>
      </c>
      <c r="AE41" s="41">
        <v>0.08617977032451588</v>
      </c>
      <c r="AF41" s="41">
        <v>-5.56217448407656</v>
      </c>
      <c r="AG41" s="42">
        <v>-2.9936974789915967</v>
      </c>
      <c r="AH41" s="6"/>
      <c r="AI41" s="80">
        <v>-9159193.91</v>
      </c>
      <c r="AJ41" s="81">
        <v>9413973.97</v>
      </c>
    </row>
    <row r="42" spans="1:36" ht="20.25" customHeight="1">
      <c r="A42" s="6"/>
      <c r="B42" s="6"/>
      <c r="C42" s="6"/>
      <c r="D42" s="6"/>
      <c r="E42" s="6"/>
      <c r="F42" s="6"/>
      <c r="G42" s="6"/>
      <c r="H42" s="6"/>
      <c r="I42" s="1"/>
      <c r="J42" s="1">
        <v>20</v>
      </c>
      <c r="K42" s="82">
        <v>7</v>
      </c>
      <c r="L42" s="33" t="s">
        <v>24</v>
      </c>
      <c r="M42" s="79">
        <v>543183205</v>
      </c>
      <c r="N42" s="34">
        <v>2363436.823</v>
      </c>
      <c r="O42" s="34">
        <v>433219.56487</v>
      </c>
      <c r="P42" s="35">
        <f t="shared" si="0"/>
        <v>18.330067495525352</v>
      </c>
      <c r="Q42" s="34">
        <v>393235.46917</v>
      </c>
      <c r="R42" s="36">
        <f t="shared" si="1"/>
        <v>110.16797792538762</v>
      </c>
      <c r="S42" s="90">
        <v>2497717.925</v>
      </c>
      <c r="T42" s="34">
        <v>431460.20172</v>
      </c>
      <c r="U42" s="35">
        <f t="shared" si="2"/>
        <v>17.274176455293688</v>
      </c>
      <c r="V42" s="34">
        <v>385120.86037</v>
      </c>
      <c r="W42" s="36">
        <f t="shared" si="3"/>
        <v>112.03241530606265</v>
      </c>
      <c r="X42" s="37"/>
      <c r="Y42" s="34"/>
      <c r="Z42" s="38">
        <f t="shared" si="4"/>
        <v>-134281.10199999996</v>
      </c>
      <c r="AA42" s="38">
        <f t="shared" si="4"/>
        <v>1759.3631499999901</v>
      </c>
      <c r="AB42" s="38">
        <f t="shared" si="5"/>
        <v>1759.3631499999901</v>
      </c>
      <c r="AC42" s="39">
        <f t="shared" si="6"/>
        <v>8114.608799999987</v>
      </c>
      <c r="AD42" s="40">
        <v>0.08327388448316933</v>
      </c>
      <c r="AE42" s="41">
        <v>0.1563067782533703</v>
      </c>
      <c r="AF42" s="41">
        <v>-4.1226599278676375</v>
      </c>
      <c r="AG42" s="42">
        <v>13.204134366925064</v>
      </c>
      <c r="AH42" s="6"/>
      <c r="AI42" s="80">
        <v>-162491398</v>
      </c>
      <c r="AJ42" s="81">
        <v>28356179.86</v>
      </c>
    </row>
    <row r="43" spans="1:36" ht="20.25" customHeight="1">
      <c r="A43" s="6"/>
      <c r="B43" s="6"/>
      <c r="C43" s="6"/>
      <c r="D43" s="6"/>
      <c r="E43" s="6"/>
      <c r="F43" s="6"/>
      <c r="G43" s="6"/>
      <c r="H43" s="6"/>
      <c r="I43" s="1"/>
      <c r="J43" s="1">
        <v>21</v>
      </c>
      <c r="K43" s="82">
        <v>23</v>
      </c>
      <c r="L43" s="33" t="s">
        <v>25</v>
      </c>
      <c r="M43" s="79">
        <v>92988899</v>
      </c>
      <c r="N43" s="34">
        <v>261399.48</v>
      </c>
      <c r="O43" s="34">
        <v>60237.147549999994</v>
      </c>
      <c r="P43" s="35">
        <f t="shared" si="0"/>
        <v>23.04409616652642</v>
      </c>
      <c r="Q43" s="34">
        <v>51305.61095</v>
      </c>
      <c r="R43" s="36">
        <f t="shared" si="1"/>
        <v>117.40849867026093</v>
      </c>
      <c r="S43" s="90">
        <v>266078.67644999997</v>
      </c>
      <c r="T43" s="34">
        <v>55794.384920000004</v>
      </c>
      <c r="U43" s="35">
        <f t="shared" si="2"/>
        <v>20.969130508466197</v>
      </c>
      <c r="V43" s="34">
        <v>43678.153869999995</v>
      </c>
      <c r="W43" s="36">
        <f t="shared" si="3"/>
        <v>127.73979661791968</v>
      </c>
      <c r="X43" s="37"/>
      <c r="Y43" s="34"/>
      <c r="Z43" s="38">
        <f t="shared" si="4"/>
        <v>-4679.196449999959</v>
      </c>
      <c r="AA43" s="38">
        <f t="shared" si="4"/>
        <v>4442.76262999999</v>
      </c>
      <c r="AB43" s="38">
        <f t="shared" si="5"/>
        <v>4442.76262999999</v>
      </c>
      <c r="AC43" s="39">
        <f t="shared" si="6"/>
        <v>7627.457080000007</v>
      </c>
      <c r="AD43" s="40">
        <v>0.14921941017791643</v>
      </c>
      <c r="AE43" s="41">
        <v>0.2644249536751079</v>
      </c>
      <c r="AF43" s="41">
        <v>-6.265601023144095</v>
      </c>
      <c r="AG43" s="42">
        <v>-2.2971014492753623</v>
      </c>
      <c r="AH43" s="6"/>
      <c r="AI43" s="80">
        <v>-7481139.55</v>
      </c>
      <c r="AJ43" s="81">
        <v>-2387454.49</v>
      </c>
    </row>
    <row r="44" spans="1:36" ht="20.25" customHeight="1">
      <c r="A44" s="6"/>
      <c r="B44" s="6"/>
      <c r="C44" s="6"/>
      <c r="D44" s="6"/>
      <c r="E44" s="6"/>
      <c r="F44" s="6"/>
      <c r="G44" s="6"/>
      <c r="H44" s="6"/>
      <c r="I44" s="1"/>
      <c r="J44" s="1">
        <v>22</v>
      </c>
      <c r="K44" s="82">
        <v>8</v>
      </c>
      <c r="L44" s="33" t="s">
        <v>26</v>
      </c>
      <c r="M44" s="79">
        <v>112007252</v>
      </c>
      <c r="N44" s="34">
        <v>340406.74666</v>
      </c>
      <c r="O44" s="34">
        <v>71724.37952</v>
      </c>
      <c r="P44" s="35">
        <f t="shared" si="0"/>
        <v>21.070199173119995</v>
      </c>
      <c r="Q44" s="34">
        <v>68386.1777</v>
      </c>
      <c r="R44" s="36">
        <f t="shared" si="1"/>
        <v>104.88139845254139</v>
      </c>
      <c r="S44" s="90">
        <v>355853.02067</v>
      </c>
      <c r="T44" s="34">
        <v>70161.17422</v>
      </c>
      <c r="U44" s="35">
        <f t="shared" si="2"/>
        <v>19.716335156548777</v>
      </c>
      <c r="V44" s="34">
        <v>63234.66115</v>
      </c>
      <c r="W44" s="36">
        <f t="shared" si="3"/>
        <v>110.95366519568992</v>
      </c>
      <c r="X44" s="37"/>
      <c r="Y44" s="34"/>
      <c r="Z44" s="38">
        <f t="shared" si="4"/>
        <v>-15446.274009999994</v>
      </c>
      <c r="AA44" s="38">
        <f t="shared" si="4"/>
        <v>1563.2053000000014</v>
      </c>
      <c r="AB44" s="38">
        <f t="shared" si="5"/>
        <v>1563.2053000000014</v>
      </c>
      <c r="AC44" s="39">
        <f t="shared" si="6"/>
        <v>5151.51655</v>
      </c>
      <c r="AD44" s="40">
        <v>0.04482958977807662</v>
      </c>
      <c r="AE44" s="41">
        <v>0.07779996109706276</v>
      </c>
      <c r="AF44" s="41">
        <v>-3.053170838287878</v>
      </c>
      <c r="AG44" s="42">
        <v>-4.995951417004049</v>
      </c>
      <c r="AH44" s="6"/>
      <c r="AI44" s="80">
        <v>-14212295.09</v>
      </c>
      <c r="AJ44" s="81">
        <v>-3979766.26</v>
      </c>
    </row>
    <row r="45" spans="1:36" ht="20.25" customHeight="1">
      <c r="A45" s="6"/>
      <c r="B45" s="6"/>
      <c r="C45" s="6"/>
      <c r="D45" s="6"/>
      <c r="E45" s="6"/>
      <c r="F45" s="6"/>
      <c r="G45" s="6"/>
      <c r="H45" s="6"/>
      <c r="I45" s="1"/>
      <c r="J45" s="1">
        <v>24</v>
      </c>
      <c r="K45" s="82">
        <v>9</v>
      </c>
      <c r="L45" s="33" t="s">
        <v>27</v>
      </c>
      <c r="M45" s="79">
        <v>165535080</v>
      </c>
      <c r="N45" s="34">
        <v>803896.1</v>
      </c>
      <c r="O45" s="34">
        <v>124091.80083</v>
      </c>
      <c r="P45" s="35">
        <f t="shared" si="0"/>
        <v>15.436298400999831</v>
      </c>
      <c r="Q45" s="34">
        <v>114407.95633</v>
      </c>
      <c r="R45" s="36">
        <f t="shared" si="1"/>
        <v>108.46431035973387</v>
      </c>
      <c r="S45" s="90">
        <v>793776.3207</v>
      </c>
      <c r="T45" s="34">
        <v>109586.82357</v>
      </c>
      <c r="U45" s="35">
        <f t="shared" si="2"/>
        <v>13.805756195065092</v>
      </c>
      <c r="V45" s="34">
        <v>106435.22723</v>
      </c>
      <c r="W45" s="36">
        <f t="shared" si="3"/>
        <v>102.96104628328513</v>
      </c>
      <c r="X45" s="37"/>
      <c r="Y45" s="34"/>
      <c r="Z45" s="38">
        <f t="shared" si="4"/>
        <v>10119.779299999936</v>
      </c>
      <c r="AA45" s="38">
        <f t="shared" si="4"/>
        <v>14504.97726</v>
      </c>
      <c r="AB45" s="38">
        <f t="shared" si="5"/>
        <v>14504.97726</v>
      </c>
      <c r="AC45" s="39">
        <f t="shared" si="6"/>
        <v>7972.729099999997</v>
      </c>
      <c r="AD45" s="40">
        <v>0.047786927431806486</v>
      </c>
      <c r="AE45" s="41">
        <v>0.08625174175568974</v>
      </c>
      <c r="AF45" s="41">
        <v>-9.184901747904876</v>
      </c>
      <c r="AG45" s="42">
        <v>-6.8962765957446805</v>
      </c>
      <c r="AH45" s="6"/>
      <c r="AI45" s="80">
        <v>-14086675.34</v>
      </c>
      <c r="AJ45" s="81">
        <v>9027493.16</v>
      </c>
    </row>
    <row r="46" spans="1:36" ht="20.25" customHeight="1">
      <c r="A46" s="6"/>
      <c r="B46" s="6"/>
      <c r="C46" s="6"/>
      <c r="D46" s="6"/>
      <c r="E46" s="6"/>
      <c r="F46" s="6"/>
      <c r="G46" s="6"/>
      <c r="H46" s="6"/>
      <c r="I46" s="1"/>
      <c r="J46" s="1">
        <v>25</v>
      </c>
      <c r="K46" s="82">
        <v>25</v>
      </c>
      <c r="L46" s="33" t="s">
        <v>28</v>
      </c>
      <c r="M46" s="79">
        <v>159523300.17</v>
      </c>
      <c r="N46" s="34">
        <v>401355.8</v>
      </c>
      <c r="O46" s="34">
        <v>86253.06087999999</v>
      </c>
      <c r="P46" s="35">
        <f t="shared" si="0"/>
        <v>21.490423429784745</v>
      </c>
      <c r="Q46" s="34">
        <v>78758.77861</v>
      </c>
      <c r="R46" s="36">
        <f t="shared" si="1"/>
        <v>109.51548818082921</v>
      </c>
      <c r="S46" s="90">
        <v>444932.05</v>
      </c>
      <c r="T46" s="34">
        <v>78965.4638</v>
      </c>
      <c r="U46" s="35">
        <f t="shared" si="2"/>
        <v>17.747758067776868</v>
      </c>
      <c r="V46" s="34">
        <v>72381.17293</v>
      </c>
      <c r="W46" s="36">
        <f t="shared" si="3"/>
        <v>109.09668993118926</v>
      </c>
      <c r="X46" s="37"/>
      <c r="Y46" s="34"/>
      <c r="Z46" s="38">
        <f t="shared" si="4"/>
        <v>-43576.25</v>
      </c>
      <c r="AA46" s="38">
        <f t="shared" si="4"/>
        <v>7287.597079999992</v>
      </c>
      <c r="AB46" s="38">
        <f t="shared" si="5"/>
        <v>7287.597079999992</v>
      </c>
      <c r="AC46" s="39">
        <f t="shared" si="6"/>
        <v>6377.605679999993</v>
      </c>
      <c r="AD46" s="40">
        <v>0.0430161997793383</v>
      </c>
      <c r="AE46" s="41">
        <v>0.07362295478358943</v>
      </c>
      <c r="AF46" s="41">
        <v>-8.392211695121784</v>
      </c>
      <c r="AG46" s="42">
        <v>-13.054945054945055</v>
      </c>
      <c r="AH46" s="6"/>
      <c r="AI46" s="80">
        <v>-8163000</v>
      </c>
      <c r="AJ46" s="81">
        <v>2806702.22</v>
      </c>
    </row>
    <row r="47" spans="1:36" ht="20.25" customHeight="1">
      <c r="A47" s="6"/>
      <c r="B47" s="6"/>
      <c r="C47" s="6"/>
      <c r="D47" s="6"/>
      <c r="E47" s="6"/>
      <c r="F47" s="6"/>
      <c r="G47" s="6"/>
      <c r="H47" s="6"/>
      <c r="I47" s="1"/>
      <c r="J47" s="1">
        <v>26</v>
      </c>
      <c r="K47" s="82">
        <v>26</v>
      </c>
      <c r="L47" s="33" t="s">
        <v>29</v>
      </c>
      <c r="M47" s="79">
        <v>58640590</v>
      </c>
      <c r="N47" s="34">
        <v>142058.7</v>
      </c>
      <c r="O47" s="34">
        <v>30635.414800000002</v>
      </c>
      <c r="P47" s="35">
        <f t="shared" si="0"/>
        <v>21.565321096138426</v>
      </c>
      <c r="Q47" s="34">
        <v>27382.07428</v>
      </c>
      <c r="R47" s="36">
        <f t="shared" si="1"/>
        <v>111.88127855739643</v>
      </c>
      <c r="S47" s="90">
        <v>156477.27667</v>
      </c>
      <c r="T47" s="34">
        <v>36709.02329999999</v>
      </c>
      <c r="U47" s="35">
        <f t="shared" si="2"/>
        <v>23.459651191026826</v>
      </c>
      <c r="V47" s="34">
        <v>32559.340600000003</v>
      </c>
      <c r="W47" s="36">
        <f t="shared" si="3"/>
        <v>112.74498384650944</v>
      </c>
      <c r="X47" s="37"/>
      <c r="Y47" s="34"/>
      <c r="Z47" s="38">
        <f t="shared" si="4"/>
        <v>-14418.57666999998</v>
      </c>
      <c r="AA47" s="38">
        <f t="shared" si="4"/>
        <v>-6073.608499999991</v>
      </c>
      <c r="AB47" s="38">
        <f t="shared" si="5"/>
        <v>-6073.608499999991</v>
      </c>
      <c r="AC47" s="39">
        <f t="shared" si="6"/>
        <v>-5177.266320000002</v>
      </c>
      <c r="AD47" s="40">
        <v>0.053848338540187446</v>
      </c>
      <c r="AE47" s="41">
        <v>0.09477630592351911</v>
      </c>
      <c r="AF47" s="41">
        <v>-5.161055056892398</v>
      </c>
      <c r="AG47" s="42">
        <v>-1.881638846737481</v>
      </c>
      <c r="AH47" s="6"/>
      <c r="AI47" s="80">
        <v>-1579930.06</v>
      </c>
      <c r="AJ47" s="81">
        <v>-262423.19</v>
      </c>
    </row>
    <row r="48" spans="1:36" ht="20.25" customHeight="1">
      <c r="A48" s="6"/>
      <c r="B48" s="6"/>
      <c r="C48" s="6"/>
      <c r="D48" s="6"/>
      <c r="E48" s="6"/>
      <c r="F48" s="6"/>
      <c r="G48" s="6"/>
      <c r="H48" s="6"/>
      <c r="I48" s="1"/>
      <c r="J48" s="1">
        <v>30</v>
      </c>
      <c r="K48" s="82">
        <v>40</v>
      </c>
      <c r="L48" s="33" t="s">
        <v>30</v>
      </c>
      <c r="M48" s="79">
        <v>65684273</v>
      </c>
      <c r="N48" s="34">
        <v>216393.65</v>
      </c>
      <c r="O48" s="34">
        <v>45980.96094</v>
      </c>
      <c r="P48" s="35">
        <f t="shared" si="0"/>
        <v>21.24875704069874</v>
      </c>
      <c r="Q48" s="34">
        <v>43166.40504</v>
      </c>
      <c r="R48" s="36">
        <f t="shared" si="1"/>
        <v>106.52024623637735</v>
      </c>
      <c r="S48" s="90">
        <v>217772.63909</v>
      </c>
      <c r="T48" s="34">
        <v>38521.065520000004</v>
      </c>
      <c r="U48" s="35">
        <f t="shared" si="2"/>
        <v>17.68866175336205</v>
      </c>
      <c r="V48" s="34">
        <v>36636.537560000004</v>
      </c>
      <c r="W48" s="36">
        <f t="shared" si="3"/>
        <v>105.14384842430509</v>
      </c>
      <c r="X48" s="37"/>
      <c r="Y48" s="34"/>
      <c r="Z48" s="38">
        <f t="shared" si="4"/>
        <v>-1378.9890900000173</v>
      </c>
      <c r="AA48" s="38">
        <f t="shared" si="4"/>
        <v>7459.8954199999935</v>
      </c>
      <c r="AB48" s="38">
        <f t="shared" si="5"/>
        <v>7459.8954199999935</v>
      </c>
      <c r="AC48" s="39">
        <f t="shared" si="6"/>
        <v>6529.8674799999935</v>
      </c>
      <c r="AD48" s="40">
        <v>0.04593840619608707</v>
      </c>
      <c r="AE48" s="41">
        <v>0.07616931925382672</v>
      </c>
      <c r="AF48" s="41">
        <v>-3.8113467540687815</v>
      </c>
      <c r="AG48" s="42">
        <v>-2.755129958960328</v>
      </c>
      <c r="AH48" s="6"/>
      <c r="AI48" s="80">
        <v>-4177366.9</v>
      </c>
      <c r="AJ48" s="81">
        <v>4502143.94</v>
      </c>
    </row>
    <row r="49" spans="1:36" ht="20.25" customHeight="1">
      <c r="A49" s="6"/>
      <c r="B49" s="6"/>
      <c r="C49" s="6"/>
      <c r="D49" s="6"/>
      <c r="E49" s="6"/>
      <c r="F49" s="6"/>
      <c r="G49" s="6"/>
      <c r="H49" s="6"/>
      <c r="I49" s="1"/>
      <c r="J49" s="1">
        <v>31</v>
      </c>
      <c r="K49" s="82">
        <v>27</v>
      </c>
      <c r="L49" s="33" t="s">
        <v>31</v>
      </c>
      <c r="M49" s="79">
        <v>101729534</v>
      </c>
      <c r="N49" s="34">
        <v>445458.57</v>
      </c>
      <c r="O49" s="34">
        <v>85805.14465999999</v>
      </c>
      <c r="P49" s="35">
        <f t="shared" si="0"/>
        <v>19.262205385340323</v>
      </c>
      <c r="Q49" s="34">
        <v>79935.50147</v>
      </c>
      <c r="R49" s="36">
        <f t="shared" si="1"/>
        <v>107.3429741254615</v>
      </c>
      <c r="S49" s="90">
        <v>452624.07</v>
      </c>
      <c r="T49" s="34">
        <v>78698.06044</v>
      </c>
      <c r="U49" s="35">
        <f t="shared" si="2"/>
        <v>17.387069238275373</v>
      </c>
      <c r="V49" s="34">
        <v>77904.04918999999</v>
      </c>
      <c r="W49" s="36">
        <f t="shared" si="3"/>
        <v>101.01921691908915</v>
      </c>
      <c r="X49" s="37"/>
      <c r="Y49" s="34"/>
      <c r="Z49" s="38">
        <f t="shared" si="4"/>
        <v>-7165.5</v>
      </c>
      <c r="AA49" s="38">
        <f t="shared" si="4"/>
        <v>7107.08421999999</v>
      </c>
      <c r="AB49" s="38">
        <f t="shared" si="5"/>
        <v>7107.08421999999</v>
      </c>
      <c r="AC49" s="39">
        <f t="shared" si="6"/>
        <v>2031.4522800000123</v>
      </c>
      <c r="AD49" s="40">
        <v>0.04029760690301636</v>
      </c>
      <c r="AE49" s="41">
        <v>0.06703608698367977</v>
      </c>
      <c r="AF49" s="41">
        <v>-16.00615678398578</v>
      </c>
      <c r="AG49" s="42">
        <v>-3.8702928870292888</v>
      </c>
      <c r="AH49" s="6"/>
      <c r="AI49" s="80">
        <v>-4032000</v>
      </c>
      <c r="AJ49" s="81">
        <v>3013771.84</v>
      </c>
    </row>
    <row r="50" spans="1:36" ht="20.25" customHeight="1">
      <c r="A50" s="6"/>
      <c r="B50" s="6"/>
      <c r="C50" s="6"/>
      <c r="D50" s="6"/>
      <c r="E50" s="6"/>
      <c r="F50" s="6"/>
      <c r="G50" s="6"/>
      <c r="H50" s="6"/>
      <c r="I50" s="1"/>
      <c r="J50" s="1">
        <v>32</v>
      </c>
      <c r="K50" s="82">
        <v>41</v>
      </c>
      <c r="L50" s="33" t="s">
        <v>32</v>
      </c>
      <c r="M50" s="79">
        <v>109389694</v>
      </c>
      <c r="N50" s="34">
        <v>378870.427</v>
      </c>
      <c r="O50" s="34">
        <v>72678.57790999999</v>
      </c>
      <c r="P50" s="35">
        <f t="shared" si="0"/>
        <v>19.182964077056347</v>
      </c>
      <c r="Q50" s="34">
        <v>67355.5289</v>
      </c>
      <c r="R50" s="36">
        <f t="shared" si="1"/>
        <v>107.9029132380549</v>
      </c>
      <c r="S50" s="90">
        <v>424900.246</v>
      </c>
      <c r="T50" s="34">
        <v>75960.35743999999</v>
      </c>
      <c r="U50" s="35">
        <f t="shared" si="2"/>
        <v>17.87722133726418</v>
      </c>
      <c r="V50" s="34">
        <v>73421.08131000001</v>
      </c>
      <c r="W50" s="36">
        <f t="shared" si="3"/>
        <v>103.45851094085444</v>
      </c>
      <c r="X50" s="37"/>
      <c r="Y50" s="34"/>
      <c r="Z50" s="38">
        <f t="shared" si="4"/>
        <v>-46029.81899999996</v>
      </c>
      <c r="AA50" s="38">
        <f t="shared" si="4"/>
        <v>-3281.77953</v>
      </c>
      <c r="AB50" s="38">
        <f t="shared" si="5"/>
        <v>-3281.77953</v>
      </c>
      <c r="AC50" s="39">
        <f t="shared" si="6"/>
        <v>-6065.552410000004</v>
      </c>
      <c r="AD50" s="40">
        <v>0.05326307423303124</v>
      </c>
      <c r="AE50" s="41">
        <v>0.09954783125371347</v>
      </c>
      <c r="AF50" s="41">
        <v>-11.705024311183145</v>
      </c>
      <c r="AG50" s="42">
        <v>-4.211678832116788</v>
      </c>
      <c r="AH50" s="6"/>
      <c r="AI50" s="80">
        <v>-7354000</v>
      </c>
      <c r="AJ50" s="81">
        <v>978997.21</v>
      </c>
    </row>
    <row r="51" spans="1:36" ht="20.25" customHeight="1">
      <c r="A51" s="6"/>
      <c r="B51" s="6"/>
      <c r="C51" s="6"/>
      <c r="D51" s="6"/>
      <c r="E51" s="6"/>
      <c r="F51" s="6"/>
      <c r="G51" s="6"/>
      <c r="H51" s="6"/>
      <c r="I51" s="1"/>
      <c r="J51" s="1">
        <v>33</v>
      </c>
      <c r="K51" s="82">
        <v>28</v>
      </c>
      <c r="L51" s="33" t="s">
        <v>33</v>
      </c>
      <c r="M51" s="79">
        <v>67693875</v>
      </c>
      <c r="N51" s="34">
        <v>200008.95</v>
      </c>
      <c r="O51" s="34">
        <v>40627.52315</v>
      </c>
      <c r="P51" s="35">
        <f t="shared" si="0"/>
        <v>20.312852574847277</v>
      </c>
      <c r="Q51" s="34">
        <v>36173.45771</v>
      </c>
      <c r="R51" s="36">
        <f t="shared" si="1"/>
        <v>112.31307627738525</v>
      </c>
      <c r="S51" s="90">
        <v>196188.998</v>
      </c>
      <c r="T51" s="34">
        <v>34828.18335</v>
      </c>
      <c r="U51" s="35">
        <f t="shared" si="2"/>
        <v>17.752363132003968</v>
      </c>
      <c r="V51" s="34">
        <v>33918.06908</v>
      </c>
      <c r="W51" s="36">
        <f t="shared" si="3"/>
        <v>102.68327264695812</v>
      </c>
      <c r="X51" s="37"/>
      <c r="Y51" s="34"/>
      <c r="Z51" s="38">
        <f t="shared" si="4"/>
        <v>3819.9520000000193</v>
      </c>
      <c r="AA51" s="38">
        <f t="shared" si="4"/>
        <v>5799.339800000002</v>
      </c>
      <c r="AB51" s="38">
        <f t="shared" si="5"/>
        <v>5799.339800000002</v>
      </c>
      <c r="AC51" s="39">
        <f t="shared" si="6"/>
        <v>2255.3886300000013</v>
      </c>
      <c r="AD51" s="40">
        <v>0.06963788300835655</v>
      </c>
      <c r="AE51" s="41">
        <v>0.1392757660167131</v>
      </c>
      <c r="AF51" s="41">
        <v>-3.4588442308341527</v>
      </c>
      <c r="AG51" s="42">
        <v>-0.841025641025641</v>
      </c>
      <c r="AH51" s="6"/>
      <c r="AI51" s="80">
        <v>-2110000</v>
      </c>
      <c r="AJ51" s="81">
        <v>3234091.77</v>
      </c>
    </row>
    <row r="52" spans="1:36" ht="20.25" customHeight="1">
      <c r="A52" s="6"/>
      <c r="B52" s="6"/>
      <c r="C52" s="6"/>
      <c r="D52" s="6"/>
      <c r="E52" s="6"/>
      <c r="F52" s="6"/>
      <c r="G52" s="6"/>
      <c r="H52" s="6"/>
      <c r="I52" s="1"/>
      <c r="J52" s="1">
        <v>34</v>
      </c>
      <c r="K52" s="82">
        <v>42</v>
      </c>
      <c r="L52" s="33" t="s">
        <v>34</v>
      </c>
      <c r="M52" s="79">
        <v>122130220</v>
      </c>
      <c r="N52" s="34">
        <v>364814.548</v>
      </c>
      <c r="O52" s="34">
        <v>70198.14989</v>
      </c>
      <c r="P52" s="35">
        <f t="shared" si="0"/>
        <v>19.24214653029681</v>
      </c>
      <c r="Q52" s="34">
        <v>67432.87251</v>
      </c>
      <c r="R52" s="36">
        <f t="shared" si="1"/>
        <v>104.10078538414618</v>
      </c>
      <c r="S52" s="90">
        <v>365907.47821</v>
      </c>
      <c r="T52" s="34">
        <v>71648.52886</v>
      </c>
      <c r="U52" s="35">
        <f t="shared" si="2"/>
        <v>19.581050710004842</v>
      </c>
      <c r="V52" s="34">
        <v>68344.7528</v>
      </c>
      <c r="W52" s="36">
        <f t="shared" si="3"/>
        <v>104.83398640663457</v>
      </c>
      <c r="X52" s="37"/>
      <c r="Y52" s="34"/>
      <c r="Z52" s="38">
        <f t="shared" si="4"/>
        <v>-1092.9302099999622</v>
      </c>
      <c r="AA52" s="38">
        <f t="shared" si="4"/>
        <v>-1450.3789700000052</v>
      </c>
      <c r="AB52" s="38">
        <f t="shared" si="5"/>
        <v>-1450.3789700000052</v>
      </c>
      <c r="AC52" s="39">
        <f t="shared" si="6"/>
        <v>-911.880290000001</v>
      </c>
      <c r="AD52" s="40">
        <v>0.049996894602819926</v>
      </c>
      <c r="AE52" s="41">
        <v>0.08450999947509279</v>
      </c>
      <c r="AF52" s="41">
        <v>-3.3197652972510077</v>
      </c>
      <c r="AG52" s="42">
        <v>0.17878338278931752</v>
      </c>
      <c r="AH52" s="6"/>
      <c r="AI52" s="80">
        <v>-33638400</v>
      </c>
      <c r="AJ52" s="81">
        <v>-910302.66</v>
      </c>
    </row>
    <row r="53" spans="1:36" ht="20.25" customHeight="1">
      <c r="A53" s="6"/>
      <c r="B53" s="6"/>
      <c r="C53" s="6"/>
      <c r="D53" s="6"/>
      <c r="E53" s="6"/>
      <c r="F53" s="6"/>
      <c r="G53" s="6"/>
      <c r="H53" s="6"/>
      <c r="I53" s="1"/>
      <c r="J53" s="1">
        <v>35</v>
      </c>
      <c r="K53" s="82">
        <v>29</v>
      </c>
      <c r="L53" s="33" t="s">
        <v>35</v>
      </c>
      <c r="M53" s="79">
        <v>75516150</v>
      </c>
      <c r="N53" s="34">
        <v>235828.59</v>
      </c>
      <c r="O53" s="34">
        <v>55244.59594</v>
      </c>
      <c r="P53" s="35">
        <f t="shared" si="0"/>
        <v>23.42574152692852</v>
      </c>
      <c r="Q53" s="34">
        <v>46883.3467</v>
      </c>
      <c r="R53" s="36">
        <f t="shared" si="1"/>
        <v>117.83415610984956</v>
      </c>
      <c r="S53" s="90">
        <v>268503.9694</v>
      </c>
      <c r="T53" s="34">
        <v>47252.894</v>
      </c>
      <c r="U53" s="35">
        <f t="shared" si="2"/>
        <v>17.59858303234455</v>
      </c>
      <c r="V53" s="34">
        <v>40670.76109</v>
      </c>
      <c r="W53" s="36">
        <f t="shared" si="3"/>
        <v>116.18394328897472</v>
      </c>
      <c r="X53" s="37"/>
      <c r="Y53" s="34"/>
      <c r="Z53" s="38">
        <f t="shared" si="4"/>
        <v>-32675.379400000005</v>
      </c>
      <c r="AA53" s="38">
        <f t="shared" si="4"/>
        <v>7991.701939999999</v>
      </c>
      <c r="AB53" s="38">
        <f t="shared" si="5"/>
        <v>7991.701939999999</v>
      </c>
      <c r="AC53" s="39">
        <f t="shared" si="6"/>
        <v>6212.585610000002</v>
      </c>
      <c r="AD53" s="40">
        <v>0.04315256302082829</v>
      </c>
      <c r="AE53" s="41">
        <v>0.0720713782429364</v>
      </c>
      <c r="AF53" s="41">
        <v>-1.1844983141213716</v>
      </c>
      <c r="AG53" s="42">
        <v>-0.8480852143038295</v>
      </c>
      <c r="AH53" s="6"/>
      <c r="AI53" s="80">
        <v>-3283000</v>
      </c>
      <c r="AJ53" s="81">
        <v>6429608.4</v>
      </c>
    </row>
    <row r="54" spans="1:36" ht="20.25" customHeight="1">
      <c r="A54" s="6"/>
      <c r="B54" s="6"/>
      <c r="C54" s="6"/>
      <c r="D54" s="6"/>
      <c r="E54" s="6"/>
      <c r="F54" s="6"/>
      <c r="G54" s="6"/>
      <c r="H54" s="6"/>
      <c r="I54" s="1"/>
      <c r="J54" s="1">
        <v>36</v>
      </c>
      <c r="K54" s="82">
        <v>10</v>
      </c>
      <c r="L54" s="33" t="s">
        <v>36</v>
      </c>
      <c r="M54" s="79">
        <v>78836603</v>
      </c>
      <c r="N54" s="34">
        <v>287992.531</v>
      </c>
      <c r="O54" s="34">
        <v>65479.32825</v>
      </c>
      <c r="P54" s="35">
        <f t="shared" si="0"/>
        <v>22.736467512763376</v>
      </c>
      <c r="Q54" s="34">
        <v>58718.206079999996</v>
      </c>
      <c r="R54" s="36">
        <f t="shared" si="1"/>
        <v>111.51452440626062</v>
      </c>
      <c r="S54" s="90">
        <v>309778.411</v>
      </c>
      <c r="T54" s="34">
        <v>63630.94082</v>
      </c>
      <c r="U54" s="35">
        <f t="shared" si="2"/>
        <v>20.5407925667228</v>
      </c>
      <c r="V54" s="34">
        <v>53233.9816</v>
      </c>
      <c r="W54" s="36">
        <f t="shared" si="3"/>
        <v>119.53068116926275</v>
      </c>
      <c r="X54" s="37"/>
      <c r="Y54" s="34"/>
      <c r="Z54" s="38">
        <f t="shared" si="4"/>
        <v>-21785.880000000005</v>
      </c>
      <c r="AA54" s="38">
        <f t="shared" si="4"/>
        <v>1848.3874299999952</v>
      </c>
      <c r="AB54" s="38">
        <f t="shared" si="5"/>
        <v>1848.3874299999952</v>
      </c>
      <c r="AC54" s="39">
        <f t="shared" si="6"/>
        <v>5484.224479999997</v>
      </c>
      <c r="AD54" s="40">
        <v>0.05369568790751192</v>
      </c>
      <c r="AE54" s="41">
        <v>0.09732360097323602</v>
      </c>
      <c r="AF54" s="41">
        <v>-22.482409405378952</v>
      </c>
      <c r="AG54" s="42">
        <v>-2.487220447284345</v>
      </c>
      <c r="AH54" s="6"/>
      <c r="AI54" s="80">
        <v>-5068429.42</v>
      </c>
      <c r="AJ54" s="81">
        <v>-2172368.39</v>
      </c>
    </row>
    <row r="55" spans="1:36" ht="20.25" customHeight="1">
      <c r="A55" s="6"/>
      <c r="B55" s="6"/>
      <c r="C55" s="6"/>
      <c r="D55" s="6"/>
      <c r="E55" s="6"/>
      <c r="F55" s="6"/>
      <c r="G55" s="6"/>
      <c r="H55" s="6"/>
      <c r="I55" s="1"/>
      <c r="J55" s="1">
        <v>37</v>
      </c>
      <c r="K55" s="82">
        <v>43</v>
      </c>
      <c r="L55" s="33" t="s">
        <v>37</v>
      </c>
      <c r="M55" s="79">
        <v>166872586</v>
      </c>
      <c r="N55" s="34">
        <v>608617.721</v>
      </c>
      <c r="O55" s="34">
        <v>128693.15144</v>
      </c>
      <c r="P55" s="35">
        <f t="shared" si="0"/>
        <v>21.145153517473737</v>
      </c>
      <c r="Q55" s="34">
        <v>113923.75603</v>
      </c>
      <c r="R55" s="36">
        <f t="shared" si="1"/>
        <v>112.96428060720778</v>
      </c>
      <c r="S55" s="90">
        <v>631672.22913</v>
      </c>
      <c r="T55" s="34">
        <v>111658.31319</v>
      </c>
      <c r="U55" s="35">
        <f t="shared" si="2"/>
        <v>17.676622153199077</v>
      </c>
      <c r="V55" s="34">
        <v>99892.03085</v>
      </c>
      <c r="W55" s="36">
        <f t="shared" si="3"/>
        <v>111.7790000262068</v>
      </c>
      <c r="X55" s="37"/>
      <c r="Y55" s="34"/>
      <c r="Z55" s="38">
        <f t="shared" si="4"/>
        <v>-23054.508129999973</v>
      </c>
      <c r="AA55" s="38">
        <f t="shared" si="4"/>
        <v>17034.83825</v>
      </c>
      <c r="AB55" s="38">
        <f t="shared" si="5"/>
        <v>17034.83825</v>
      </c>
      <c r="AC55" s="39">
        <f t="shared" si="6"/>
        <v>14031.725180000009</v>
      </c>
      <c r="AD55" s="40">
        <v>0.034775808079500974</v>
      </c>
      <c r="AE55" s="41">
        <v>0.060527369318875764</v>
      </c>
      <c r="AF55" s="41">
        <v>-2.554024240928446</v>
      </c>
      <c r="AG55" s="42">
        <v>-1.7750787224471436</v>
      </c>
      <c r="AH55" s="6"/>
      <c r="AI55" s="80">
        <v>-13702638.66</v>
      </c>
      <c r="AJ55" s="81">
        <v>17393171.32</v>
      </c>
    </row>
    <row r="56" spans="1:36" ht="20.25" customHeight="1">
      <c r="A56" s="6"/>
      <c r="B56" s="6"/>
      <c r="C56" s="6"/>
      <c r="D56" s="6"/>
      <c r="E56" s="6"/>
      <c r="F56" s="6"/>
      <c r="G56" s="6"/>
      <c r="H56" s="6"/>
      <c r="I56" s="1"/>
      <c r="J56" s="1">
        <v>38</v>
      </c>
      <c r="K56" s="82">
        <v>11</v>
      </c>
      <c r="L56" s="33" t="s">
        <v>38</v>
      </c>
      <c r="M56" s="79">
        <v>144216610</v>
      </c>
      <c r="N56" s="34">
        <v>471026.4</v>
      </c>
      <c r="O56" s="34">
        <v>97946.69814000001</v>
      </c>
      <c r="P56" s="35">
        <f t="shared" si="0"/>
        <v>20.794311771059967</v>
      </c>
      <c r="Q56" s="34">
        <v>100862.68353</v>
      </c>
      <c r="R56" s="36">
        <f t="shared" si="1"/>
        <v>97.10895517752839</v>
      </c>
      <c r="S56" s="90">
        <v>483977.35112999997</v>
      </c>
      <c r="T56" s="34">
        <v>111740.05045000001</v>
      </c>
      <c r="U56" s="35">
        <f t="shared" si="2"/>
        <v>23.08786768411933</v>
      </c>
      <c r="V56" s="34">
        <v>100079.22128</v>
      </c>
      <c r="W56" s="36">
        <f t="shared" si="3"/>
        <v>111.65159862442928</v>
      </c>
      <c r="X56" s="37"/>
      <c r="Y56" s="34"/>
      <c r="Z56" s="38">
        <f t="shared" si="4"/>
        <v>-12950.951129999943</v>
      </c>
      <c r="AA56" s="38">
        <f t="shared" si="4"/>
        <v>-13793.352310000002</v>
      </c>
      <c r="AB56" s="38">
        <f t="shared" si="5"/>
        <v>-13793.352310000002</v>
      </c>
      <c r="AC56" s="39">
        <f t="shared" si="6"/>
        <v>783.4622499999969</v>
      </c>
      <c r="AD56" s="40">
        <v>0.255249210360076</v>
      </c>
      <c r="AE56" s="41">
        <v>0.4489861795958051</v>
      </c>
      <c r="AF56" s="41">
        <v>-6.798912943804863</v>
      </c>
      <c r="AG56" s="42">
        <v>-5.7482993197278915</v>
      </c>
      <c r="AH56" s="6"/>
      <c r="AI56" s="80">
        <v>-9169300.26</v>
      </c>
      <c r="AJ56" s="81">
        <v>9740976.2</v>
      </c>
    </row>
    <row r="57" spans="1:36" ht="20.25" customHeight="1">
      <c r="A57" s="6"/>
      <c r="B57" s="6"/>
      <c r="C57" s="6"/>
      <c r="D57" s="6"/>
      <c r="E57" s="6"/>
      <c r="F57" s="6"/>
      <c r="G57" s="6"/>
      <c r="H57" s="6"/>
      <c r="I57" s="1"/>
      <c r="J57" s="1">
        <v>39</v>
      </c>
      <c r="K57" s="82">
        <v>44</v>
      </c>
      <c r="L57" s="33" t="s">
        <v>39</v>
      </c>
      <c r="M57" s="79">
        <v>195974179</v>
      </c>
      <c r="N57" s="34">
        <v>634505.15</v>
      </c>
      <c r="O57" s="34">
        <v>105383.35695999999</v>
      </c>
      <c r="P57" s="35">
        <f t="shared" si="0"/>
        <v>16.608747298583783</v>
      </c>
      <c r="Q57" s="34">
        <v>90276.95114</v>
      </c>
      <c r="R57" s="36">
        <f t="shared" si="1"/>
        <v>116.73340274481936</v>
      </c>
      <c r="S57" s="90">
        <v>682159.1628200001</v>
      </c>
      <c r="T57" s="34">
        <v>101992.94541</v>
      </c>
      <c r="U57" s="35">
        <f t="shared" si="2"/>
        <v>14.951488005873589</v>
      </c>
      <c r="V57" s="34">
        <v>90431.17559999999</v>
      </c>
      <c r="W57" s="36">
        <f t="shared" si="3"/>
        <v>112.78515924766992</v>
      </c>
      <c r="X57" s="37"/>
      <c r="Y57" s="34"/>
      <c r="Z57" s="38">
        <f t="shared" si="4"/>
        <v>-47654.01282000006</v>
      </c>
      <c r="AA57" s="38">
        <f t="shared" si="4"/>
        <v>3390.41154999999</v>
      </c>
      <c r="AB57" s="38">
        <f t="shared" si="5"/>
        <v>3390.41154999999</v>
      </c>
      <c r="AC57" s="39">
        <f t="shared" si="6"/>
        <v>-154.22445999998308</v>
      </c>
      <c r="AD57" s="40">
        <v>0.06975160335471141</v>
      </c>
      <c r="AE57" s="41">
        <v>0.1309052527621753</v>
      </c>
      <c r="AF57" s="41">
        <v>-3.775231876177857</v>
      </c>
      <c r="AG57" s="42">
        <v>-1.9701269604182226</v>
      </c>
      <c r="AH57" s="6"/>
      <c r="AI57" s="80">
        <v>-13866800</v>
      </c>
      <c r="AJ57" s="81">
        <v>11861535.04</v>
      </c>
    </row>
    <row r="58" spans="1:36" ht="20.25" customHeight="1" thickBot="1">
      <c r="A58" s="6"/>
      <c r="B58" s="6"/>
      <c r="C58" s="6"/>
      <c r="D58" s="6"/>
      <c r="E58" s="6"/>
      <c r="F58" s="6"/>
      <c r="G58" s="6"/>
      <c r="H58" s="6"/>
      <c r="I58" s="1"/>
      <c r="J58" s="1">
        <v>41</v>
      </c>
      <c r="K58" s="82">
        <v>13</v>
      </c>
      <c r="L58" s="33" t="s">
        <v>40</v>
      </c>
      <c r="M58" s="79">
        <v>98614562</v>
      </c>
      <c r="N58" s="34">
        <v>259738.01343000002</v>
      </c>
      <c r="O58" s="34">
        <v>60657.88199</v>
      </c>
      <c r="P58" s="35">
        <f t="shared" si="0"/>
        <v>23.353486533979144</v>
      </c>
      <c r="Q58" s="34">
        <v>53045.0676</v>
      </c>
      <c r="R58" s="36">
        <f t="shared" si="1"/>
        <v>114.35159711249005</v>
      </c>
      <c r="S58" s="90">
        <v>283165.39343</v>
      </c>
      <c r="T58" s="34">
        <v>52321.780960000004</v>
      </c>
      <c r="U58" s="35">
        <f t="shared" si="2"/>
        <v>18.47746305656317</v>
      </c>
      <c r="V58" s="34">
        <v>48154.744340000005</v>
      </c>
      <c r="W58" s="36">
        <f t="shared" si="3"/>
        <v>108.65342901745743</v>
      </c>
      <c r="X58" s="37"/>
      <c r="Y58" s="34"/>
      <c r="Z58" s="38">
        <f t="shared" si="4"/>
        <v>-23427.379999999976</v>
      </c>
      <c r="AA58" s="38">
        <f t="shared" si="4"/>
        <v>8336.101029999998</v>
      </c>
      <c r="AB58" s="38">
        <f t="shared" si="5"/>
        <v>8336.101029999998</v>
      </c>
      <c r="AC58" s="39">
        <f t="shared" si="6"/>
        <v>4890.323259999997</v>
      </c>
      <c r="AD58" s="40">
        <v>0.049998421093168516</v>
      </c>
      <c r="AE58" s="41">
        <v>0.09030886052469876</v>
      </c>
      <c r="AF58" s="41">
        <v>-3.943848368593538</v>
      </c>
      <c r="AG58" s="42">
        <v>-1.7893271461716937</v>
      </c>
      <c r="AH58" s="6"/>
      <c r="AI58" s="80">
        <v>-9840241.37</v>
      </c>
      <c r="AJ58" s="81">
        <v>447050.33</v>
      </c>
    </row>
    <row r="59" spans="1:36" ht="20.25" customHeight="1">
      <c r="A59" s="6"/>
      <c r="B59" s="6"/>
      <c r="C59" s="6"/>
      <c r="D59" s="6"/>
      <c r="E59" s="6"/>
      <c r="F59" s="6"/>
      <c r="G59" s="6"/>
      <c r="H59" s="6"/>
      <c r="I59" s="1"/>
      <c r="J59" s="1">
        <v>42</v>
      </c>
      <c r="K59" s="82">
        <v>14</v>
      </c>
      <c r="L59" s="33" t="s">
        <v>41</v>
      </c>
      <c r="M59" s="79">
        <v>325023304</v>
      </c>
      <c r="N59" s="34">
        <v>364632.75357</v>
      </c>
      <c r="O59" s="34">
        <v>80704.50623</v>
      </c>
      <c r="P59" s="35">
        <f t="shared" si="0"/>
        <v>22.13309293798996</v>
      </c>
      <c r="Q59" s="34">
        <v>78506.36155</v>
      </c>
      <c r="R59" s="36">
        <f t="shared" si="1"/>
        <v>102.79995740039489</v>
      </c>
      <c r="S59" s="90">
        <v>372632.75357</v>
      </c>
      <c r="T59" s="34">
        <v>77275.44402</v>
      </c>
      <c r="U59" s="35">
        <f t="shared" si="2"/>
        <v>20.7376950307412</v>
      </c>
      <c r="V59" s="34">
        <v>76336.0648</v>
      </c>
      <c r="W59" s="36">
        <f t="shared" si="3"/>
        <v>101.23058376464805</v>
      </c>
      <c r="X59" s="37"/>
      <c r="Y59" s="34"/>
      <c r="Z59" s="38">
        <f t="shared" si="4"/>
        <v>-8000</v>
      </c>
      <c r="AA59" s="38">
        <f t="shared" si="4"/>
        <v>3429.0622100000037</v>
      </c>
      <c r="AB59" s="38">
        <f t="shared" si="5"/>
        <v>3429.0622100000037</v>
      </c>
      <c r="AC59" s="39">
        <f t="shared" si="6"/>
        <v>2170.2967500000086</v>
      </c>
      <c r="AD59" s="40">
        <v>0.04139405441298004</v>
      </c>
      <c r="AE59" s="41">
        <v>0.07412297646694198</v>
      </c>
      <c r="AF59" s="41">
        <v>-3.912120397742542</v>
      </c>
      <c r="AG59" s="42">
        <v>-8.045226130653266</v>
      </c>
      <c r="AH59" s="6"/>
      <c r="AI59" s="84">
        <v>-40951926.45</v>
      </c>
      <c r="AJ59" s="85">
        <v>31280182.48</v>
      </c>
    </row>
    <row r="60" spans="1:36" ht="20.25" customHeight="1">
      <c r="A60" s="1"/>
      <c r="B60" s="1"/>
      <c r="C60" s="1"/>
      <c r="D60" s="1"/>
      <c r="E60" s="1"/>
      <c r="F60" s="1"/>
      <c r="G60" s="1"/>
      <c r="H60" s="1"/>
      <c r="I60" s="1"/>
      <c r="J60" s="1">
        <v>43</v>
      </c>
      <c r="K60" s="83">
        <v>45</v>
      </c>
      <c r="L60" s="33" t="s">
        <v>42</v>
      </c>
      <c r="M60" s="79">
        <v>72906330</v>
      </c>
      <c r="N60" s="34">
        <v>115321.062</v>
      </c>
      <c r="O60" s="34">
        <v>23616.72621</v>
      </c>
      <c r="P60" s="35">
        <f t="shared" si="0"/>
        <v>20.479109193427302</v>
      </c>
      <c r="Q60" s="34">
        <v>24942.28414</v>
      </c>
      <c r="R60" s="36">
        <f t="shared" si="1"/>
        <v>94.68549904026553</v>
      </c>
      <c r="S60" s="90">
        <v>121241.85422</v>
      </c>
      <c r="T60" s="34">
        <v>27416.36648</v>
      </c>
      <c r="U60" s="35">
        <f t="shared" si="2"/>
        <v>22.61295544874421</v>
      </c>
      <c r="V60" s="34">
        <v>29055.020190000003</v>
      </c>
      <c r="W60" s="36">
        <f t="shared" si="3"/>
        <v>94.36017012108638</v>
      </c>
      <c r="X60" s="37"/>
      <c r="Y60" s="34"/>
      <c r="Z60" s="38">
        <f t="shared" si="4"/>
        <v>-5920.792219999988</v>
      </c>
      <c r="AA60" s="38">
        <f t="shared" si="4"/>
        <v>-3799.64027</v>
      </c>
      <c r="AB60" s="38">
        <f t="shared" si="5"/>
        <v>-3799.64027</v>
      </c>
      <c r="AC60" s="39">
        <f>Q60-V60</f>
        <v>-4112.736050000003</v>
      </c>
      <c r="AD60" s="43">
        <v>0</v>
      </c>
      <c r="AE60" s="44">
        <v>0</v>
      </c>
      <c r="AF60" s="44">
        <v>23.225370310270716</v>
      </c>
      <c r="AG60" s="45"/>
      <c r="AH60" s="1"/>
      <c r="AI60" s="80">
        <v>-8662831</v>
      </c>
      <c r="AJ60" s="81">
        <v>2738914.53</v>
      </c>
    </row>
    <row r="61" spans="1:36" ht="20.25" customHeight="1" thickBot="1">
      <c r="A61" s="6"/>
      <c r="B61" s="6"/>
      <c r="C61" s="6"/>
      <c r="D61" s="6"/>
      <c r="E61" s="6"/>
      <c r="F61" s="6"/>
      <c r="G61" s="6"/>
      <c r="H61" s="6"/>
      <c r="I61" s="6"/>
      <c r="J61" s="6"/>
      <c r="K61" s="5"/>
      <c r="L61" s="49" t="s">
        <v>43</v>
      </c>
      <c r="M61" s="50">
        <f>SUM(M19:M60)</f>
        <v>9780236520.17</v>
      </c>
      <c r="N61" s="51">
        <f>SUM(N19:N60)</f>
        <v>32957129.75756</v>
      </c>
      <c r="O61" s="51">
        <f>SUM(O19:O60)</f>
        <v>6317692.812799999</v>
      </c>
      <c r="P61" s="52">
        <f t="shared" si="0"/>
        <v>19.169426643868434</v>
      </c>
      <c r="Q61" s="51">
        <f>SUM(Q19:Q60)</f>
        <v>5787855.123259998</v>
      </c>
      <c r="R61" s="53">
        <f>O61/Q61*100</f>
        <v>109.1543011747255</v>
      </c>
      <c r="S61" s="51">
        <f>SUM(S19:S60)</f>
        <v>34708960.17832001</v>
      </c>
      <c r="T61" s="51">
        <f>SUM(T19:T60)</f>
        <v>5693038.965730002</v>
      </c>
      <c r="U61" s="54">
        <f t="shared" si="2"/>
        <v>16.40221699665322</v>
      </c>
      <c r="V61" s="51">
        <f>SUM(V19:V60)</f>
        <v>5386384.027279998</v>
      </c>
      <c r="W61" s="53">
        <f>T61/V61*100</f>
        <v>105.6931503007753</v>
      </c>
      <c r="X61" s="55">
        <f>SUM(X19:X60)</f>
        <v>0</v>
      </c>
      <c r="Y61" s="56">
        <f>SUM(Y19:Y60)</f>
        <v>0</v>
      </c>
      <c r="Z61" s="57">
        <f t="shared" si="4"/>
        <v>-1751830.4207600132</v>
      </c>
      <c r="AA61" s="57">
        <f t="shared" si="4"/>
        <v>624653.8470699964</v>
      </c>
      <c r="AB61" s="57">
        <f t="shared" si="5"/>
        <v>624653.8470699964</v>
      </c>
      <c r="AC61" s="58">
        <f>Q61-V61</f>
        <v>401471.09597999975</v>
      </c>
      <c r="AD61" s="59" t="s">
        <v>44</v>
      </c>
      <c r="AE61" s="60" t="s">
        <v>45</v>
      </c>
      <c r="AI61" s="86">
        <f>SUM(AI19:AI60)</f>
        <v>-916006965.6799998</v>
      </c>
      <c r="AJ61" s="86">
        <f>SUM(AJ19:AJ60)</f>
        <v>698759605.4400002</v>
      </c>
    </row>
    <row r="62" spans="1:31" ht="20.25" customHeight="1" hidden="1">
      <c r="A62" s="6"/>
      <c r="B62" s="6"/>
      <c r="C62" s="6"/>
      <c r="D62" s="6"/>
      <c r="E62" s="6"/>
      <c r="F62" s="6"/>
      <c r="G62" s="6"/>
      <c r="H62" s="6"/>
      <c r="I62" s="6"/>
      <c r="J62" s="6"/>
      <c r="K62" s="1"/>
      <c r="L62" s="61"/>
      <c r="M62" s="62"/>
      <c r="N62" s="34" t="e">
        <f>#REF!/1000</f>
        <v>#REF!</v>
      </c>
      <c r="O62" s="34" t="e">
        <f>#REF!/1000</f>
        <v>#REF!</v>
      </c>
      <c r="P62" s="62">
        <v>66.7</v>
      </c>
      <c r="Q62" s="62">
        <f>SUM(Q19:Q61)</f>
        <v>11575710.246519996</v>
      </c>
      <c r="R62" s="62"/>
      <c r="S62" s="62"/>
      <c r="T62" s="62"/>
      <c r="U62" s="62"/>
      <c r="V62" s="62"/>
      <c r="W62" s="63"/>
      <c r="X62" s="64"/>
      <c r="Y62" s="64"/>
      <c r="Z62" s="62"/>
      <c r="AA62" s="62"/>
      <c r="AB62" s="87">
        <v>1924530.66369</v>
      </c>
      <c r="AC62" s="62"/>
      <c r="AD62" s="59"/>
      <c r="AE62" s="60"/>
    </row>
    <row r="63" spans="1:31" ht="12.75" customHeight="1" hidden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1"/>
      <c r="M63" s="1"/>
      <c r="N63" s="34" t="e">
        <f>#REF!/1000</f>
        <v>#REF!</v>
      </c>
      <c r="O63" s="34" t="e">
        <f>#REF!/1000</f>
        <v>#REF!</v>
      </c>
      <c r="P63" s="1"/>
      <c r="Q63" s="1"/>
      <c r="R63" s="1"/>
      <c r="S63" s="1"/>
      <c r="T63" s="1"/>
      <c r="U63" s="1"/>
      <c r="V63" s="1"/>
      <c r="W63" s="63"/>
      <c r="X63" s="1"/>
      <c r="Y63" s="1"/>
      <c r="Z63" s="1"/>
      <c r="AA63" s="1"/>
      <c r="AB63" s="65">
        <f>AB62+AB61</f>
        <v>2549184.5107599963</v>
      </c>
      <c r="AC63" s="1"/>
      <c r="AD63" s="6"/>
      <c r="AE63" s="6"/>
    </row>
    <row r="64" ht="21.75" customHeight="1">
      <c r="W64" s="63"/>
    </row>
    <row r="65" spans="12:23" ht="98.25" customHeight="1">
      <c r="L65" s="101" t="s">
        <v>50</v>
      </c>
      <c r="M65" s="102"/>
      <c r="N65" s="102"/>
      <c r="O65" s="102"/>
      <c r="P65" s="102"/>
      <c r="Q65" s="88"/>
      <c r="R65" s="88"/>
      <c r="S65" s="100" t="s">
        <v>51</v>
      </c>
      <c r="T65" s="100"/>
      <c r="U65" s="100"/>
      <c r="W65" s="63"/>
    </row>
    <row r="66" spans="23:28" ht="12.75">
      <c r="W66" s="89"/>
      <c r="AB66" s="66" t="s">
        <v>49</v>
      </c>
    </row>
  </sheetData>
  <sheetProtection/>
  <mergeCells count="7">
    <mergeCell ref="K3:AC3"/>
    <mergeCell ref="L4:AC4"/>
    <mergeCell ref="N15:R15"/>
    <mergeCell ref="S15:W15"/>
    <mergeCell ref="Z15:AC15"/>
    <mergeCell ref="S65:U65"/>
    <mergeCell ref="L65:P65"/>
  </mergeCells>
  <printOptions/>
  <pageMargins left="0.5905511811023622" right="0.5905511811023622" top="0" bottom="0.7874015748031497" header="0.5" footer="0.5"/>
  <pageSetup fitToHeight="1" fitToWidth="1" horizontalDpi="600" verticalDpi="600" orientation="landscape" paperSize="8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Чубисова</dc:creator>
  <cp:keywords/>
  <dc:description/>
  <cp:lastModifiedBy>Шульгина Елена Анатольевна</cp:lastModifiedBy>
  <cp:lastPrinted>2020-02-19T14:01:54Z</cp:lastPrinted>
  <dcterms:created xsi:type="dcterms:W3CDTF">2007-02-26T07:16:01Z</dcterms:created>
  <dcterms:modified xsi:type="dcterms:W3CDTF">2020-04-20T10:50:39Z</dcterms:modified>
  <cp:category/>
  <cp:version/>
  <cp:contentType/>
  <cp:contentStatus/>
</cp:coreProperties>
</file>