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0.2019" sheetId="1" r:id="rId1"/>
  </sheets>
  <definedNames>
    <definedName name="_xlnm._FilterDatabase" localSheetId="0" hidden="1">'сводка мо 01.10.2019'!$A$18:$AJ$18</definedName>
  </definedNames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<sst xmlns="http://schemas.openxmlformats.org/spreadsheetml/2006/main" count="75" uniqueCount="63">
  <si>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</si>
  <si>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</si>
  <si>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</si>
  <si>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</si>
  <si>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</si>
  <si>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</si>
  <si>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</si>
  <si>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</si>
  <si>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</si>
  <si>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</si>
  <si>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</si>
  <si>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</si>
  <si>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</si>
  <si>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</si>
  <si>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</si>
  <si>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</si>
  <si>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</si>
  <si>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</si>
  <si>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</si>
  <si>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</si>
  <si>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</si>
  <si>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</si>
  <si>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</si>
  <si>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</si>
  <si>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</si>
  <si>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</si>
  <si>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</si>
  <si>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</si>
  <si>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</si>
  <si>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</si>
  <si>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</si>
  <si>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</si>
  <si>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</si>
  <si>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</si>
  <si>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</si>
  <si>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</si>
  <si>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</si>
  <si>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</si>
  <si>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</si>
  <si>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</si>
  <si>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</si>
  <si>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</si>
  <si>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</si>
  <si>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</si>
  <si>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</si>
  <si>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</si>
  <si>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</si>
  <si>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</si>
  <si>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</si>
  <si>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</si>
  <si>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</si>
  <si>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</si>
  <si>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</si>
  <si>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</si>
  <si>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</si>
  <si>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</si>
  <si>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</si>
  <si>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</si>
  <si>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</si>
  <si>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</si>
  <si>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</si>
  <si>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</si>
  <si>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октября 2019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</si>
</sst>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174" fontId="42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39" xfId="52" applyNumberFormat="1" applyFont="1" applyFill="1" applyBorder="1" applyAlignment="1" applyProtection="1">
      <alignment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37" fillId="0" borderId="44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4" fontId="0" fillId="0" borderId="44" xfId="52" applyNumberFormat="1" applyFont="1" applyFill="1" applyBorder="1">
      <alignment/>
      <protection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4" fontId="3" fillId="0" borderId="48" xfId="53" applyNumberFormat="1" applyFill="1" applyBorder="1">
      <alignment/>
      <protection/>
    </xf>
    <xf numFmtId="4" fontId="3" fillId="0" borderId="49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0" fillId="0" borderId="0" xfId="52" applyFill="1" applyBorder="1">
      <alignment/>
      <protection/>
    </xf>
    <xf numFmtId="0" fontId="0" fillId="25" borderId="0" xfId="52" applyFill="1">
      <alignment/>
      <protection/>
    </xf>
    <xf numFmtId="0" fontId="33" fillId="25" borderId="0" xfId="52" applyFont="1" applyFill="1" applyBorder="1" applyAlignment="1" applyProtection="1">
      <alignment horizontal="left" vertical="top"/>
      <protection locked="0"/>
    </xf>
    <xf numFmtId="3" fontId="9" fillId="25" borderId="50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6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25" borderId="20" xfId="52" applyNumberFormat="1" applyFont="1" applyFill="1" applyBorder="1" applyAlignment="1" applyProtection="1">
      <alignment vertical="center" wrapText="1"/>
      <protection locked="0"/>
    </xf>
    <xf numFmtId="3" fontId="10" fillId="25" borderId="21" xfId="52" applyNumberFormat="1" applyFont="1" applyFill="1" applyBorder="1" applyAlignment="1" applyProtection="1">
      <alignment vertical="center" wrapText="1"/>
      <protection locked="0"/>
    </xf>
    <xf numFmtId="3" fontId="10" fillId="25" borderId="22" xfId="52" applyNumberFormat="1" applyFont="1" applyFill="1" applyBorder="1" applyAlignment="1" applyProtection="1">
      <alignment vertical="center" wrapText="1"/>
      <protection locked="0"/>
    </xf>
    <xf numFmtId="3" fontId="40" fillId="25" borderId="21" xfId="52" applyNumberFormat="1" applyFont="1" applyFill="1" applyBorder="1" applyAlignment="1" applyProtection="1">
      <alignment vertical="center" wrapText="1"/>
      <protection locked="0"/>
    </xf>
    <xf numFmtId="174" fontId="40" fillId="25" borderId="21" xfId="52" applyNumberFormat="1" applyFont="1" applyFill="1" applyBorder="1" applyAlignment="1" applyProtection="1">
      <alignment vertical="center" wrapText="1"/>
      <protection locked="0"/>
    </xf>
    <xf numFmtId="174" fontId="40" fillId="25" borderId="22" xfId="52" applyNumberFormat="1" applyFont="1" applyFill="1" applyBorder="1" applyAlignment="1" applyProtection="1">
      <alignment horizontal="right" vertical="center" wrapText="1"/>
      <protection locked="0"/>
    </xf>
    <xf numFmtId="3" fontId="40" fillId="25" borderId="20" xfId="52" applyNumberFormat="1" applyFont="1" applyFill="1" applyBorder="1" applyAlignment="1" applyProtection="1">
      <alignment vertical="center" wrapText="1"/>
      <protection locked="0"/>
    </xf>
    <xf numFmtId="3" fontId="11" fillId="25" borderId="21" xfId="52" applyNumberFormat="1" applyFont="1" applyFill="1" applyBorder="1" applyAlignment="1" applyProtection="1">
      <alignment vertical="center" wrapText="1"/>
      <protection locked="0"/>
    </xf>
    <xf numFmtId="174" fontId="11" fillId="25" borderId="37" xfId="52" applyNumberFormat="1" applyFont="1" applyFill="1" applyBorder="1" applyAlignment="1" applyProtection="1">
      <alignment vertical="center" wrapText="1"/>
      <protection locked="0"/>
    </xf>
    <xf numFmtId="174" fontId="11" fillId="25" borderId="35" xfId="52" applyNumberFormat="1" applyFont="1" applyFill="1" applyBorder="1" applyAlignment="1" applyProtection="1">
      <alignment vertical="center" wrapText="1"/>
      <protection locked="0"/>
    </xf>
    <xf numFmtId="174" fontId="6" fillId="25" borderId="0" xfId="52" applyNumberFormat="1" applyFont="1" applyFill="1" applyBorder="1" applyAlignment="1" applyProtection="1">
      <alignment vertical="center" wrapText="1"/>
      <protection locked="0"/>
    </xf>
    <xf numFmtId="0" fontId="1" fillId="25" borderId="0" xfId="52" applyFont="1" applyFill="1" applyBorder="1" applyAlignment="1" applyProtection="1">
      <alignment horizontal="left" vertical="top"/>
      <protection locked="0"/>
    </xf>
    <xf numFmtId="0" fontId="13" fillId="25" borderId="0" xfId="52" applyFont="1" applyFill="1">
      <alignment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25" borderId="51" xfId="52" applyFont="1" applyFill="1" applyBorder="1" applyAlignment="1" applyProtection="1">
      <alignment horizontal="center" vertical="top"/>
      <protection locked="0"/>
    </xf>
    <xf numFmtId="0" fontId="12" fillId="25" borderId="52" xfId="52" applyFont="1" applyFill="1" applyBorder="1" applyAlignment="1" applyProtection="1">
      <alignment horizontal="center" vertical="top"/>
      <protection locked="0"/>
    </xf>
    <xf numFmtId="0" fontId="12" fillId="25" borderId="53" xfId="52" applyFont="1" applyFill="1" applyBorder="1" applyAlignment="1" applyProtection="1">
      <alignment horizontal="center" vertical="top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AC62" sqref="AC62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0.140625" style="64" hidden="1" customWidth="1"/>
    <col min="14" max="14" width="21.421875" style="87" customWidth="1"/>
    <col min="15" max="15" width="21.8515625" style="87" customWidth="1"/>
    <col min="16" max="16" width="19.28125" style="87" customWidth="1"/>
    <col min="17" max="17" width="25.140625" style="87" customWidth="1"/>
    <col min="18" max="18" width="22.8515625" style="87" customWidth="1"/>
    <col min="19" max="19" width="18.57421875" style="87" customWidth="1"/>
    <col min="20" max="20" width="20.57421875" style="87" customWidth="1"/>
    <col min="21" max="21" width="16.8515625" style="64" customWidth="1"/>
    <col min="22" max="22" width="22.00390625" style="64" customWidth="1"/>
    <col min="23" max="23" width="19.00390625" style="64" customWidth="1"/>
    <col min="24" max="25" width="9.140625" style="64" hidden="1" customWidth="1"/>
    <col min="26" max="26" width="21.140625" style="64" customWidth="1"/>
    <col min="27" max="27" width="14.28125" style="64" hidden="1" customWidth="1"/>
    <col min="28" max="28" width="19.00390625" style="64" customWidth="1"/>
    <col min="29" max="29" width="22.28125" style="64" customWidth="1"/>
    <col min="30" max="34" width="0" style="64" hidden="1" customWidth="1"/>
    <col min="35" max="35" width="17.140625" style="64" hidden="1" customWidth="1"/>
    <col min="36" max="36" width="17.00390625" style="64" hidden="1" customWidth="1"/>
    <col min="37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 t="s">
        <v>58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109" t="s">
        <v>62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88"/>
      <c r="O5" s="88"/>
      <c r="P5" s="88"/>
      <c r="Q5" s="88"/>
      <c r="R5" s="88"/>
      <c r="S5" s="88"/>
      <c r="T5" s="88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88"/>
      <c r="O6" s="88"/>
      <c r="P6" s="88"/>
      <c r="Q6" s="88"/>
      <c r="R6" s="88"/>
      <c r="S6" s="88"/>
      <c r="T6" s="88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88"/>
      <c r="O7" s="88"/>
      <c r="P7" s="88"/>
      <c r="Q7" s="88"/>
      <c r="R7" s="88"/>
      <c r="S7" s="88"/>
      <c r="T7" s="88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88"/>
      <c r="O8" s="88"/>
      <c r="P8" s="88"/>
      <c r="Q8" s="88"/>
      <c r="R8" s="88"/>
      <c r="S8" s="88"/>
      <c r="T8" s="88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88"/>
      <c r="O9" s="88"/>
      <c r="P9" s="88"/>
      <c r="Q9" s="88"/>
      <c r="R9" s="88"/>
      <c r="S9" s="88"/>
      <c r="T9" s="88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88"/>
      <c r="O10" s="88"/>
      <c r="P10" s="88"/>
      <c r="Q10" s="88"/>
      <c r="R10" s="88"/>
      <c r="S10" s="88"/>
      <c r="T10" s="88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88"/>
      <c r="O11" s="88"/>
      <c r="P11" s="88"/>
      <c r="Q11" s="88"/>
      <c r="R11" s="88"/>
      <c r="S11" s="88"/>
      <c r="T11" s="88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88"/>
      <c r="O12" s="88"/>
      <c r="P12" s="88"/>
      <c r="Q12" s="88"/>
      <c r="R12" s="88"/>
      <c r="S12" s="88"/>
      <c r="T12" s="88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88"/>
      <c r="O13" s="88"/>
      <c r="P13" s="88"/>
      <c r="Q13" s="88"/>
      <c r="R13" s="88"/>
      <c r="S13" s="88"/>
      <c r="T13" s="88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88"/>
      <c r="O14" s="88"/>
      <c r="P14" s="88"/>
      <c r="Q14" s="88"/>
      <c r="R14" s="88"/>
      <c r="S14" s="88"/>
      <c r="T14" s="88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110" t="s">
        <v>7</v>
      </c>
      <c r="O15" s="111"/>
      <c r="P15" s="111"/>
      <c r="Q15" s="111"/>
      <c r="R15" s="112"/>
      <c r="S15" s="113" t="s">
        <v>8</v>
      </c>
      <c r="T15" s="114"/>
      <c r="U15" s="114"/>
      <c r="V15" s="114"/>
      <c r="W15" s="115"/>
      <c r="X15" s="10"/>
      <c r="Y15" s="11"/>
      <c r="Z15" s="116" t="s">
        <v>9</v>
      </c>
      <c r="AA15" s="117"/>
      <c r="AB15" s="117"/>
      <c r="AC15" s="11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3" t="s">
        <v>1</v>
      </c>
      <c r="M16" s="66"/>
      <c r="N16" s="89" t="s">
        <v>2</v>
      </c>
      <c r="O16" s="90" t="s">
        <v>3</v>
      </c>
      <c r="P16" s="90" t="s">
        <v>4</v>
      </c>
      <c r="Q16" s="90" t="s">
        <v>5</v>
      </c>
      <c r="R16" s="91" t="s">
        <v>57</v>
      </c>
      <c r="S16" s="89" t="s">
        <v>2</v>
      </c>
      <c r="T16" s="90" t="s">
        <v>3</v>
      </c>
      <c r="U16" s="14" t="s">
        <v>4</v>
      </c>
      <c r="V16" s="14" t="s">
        <v>5</v>
      </c>
      <c r="W16" s="15" t="s">
        <v>57</v>
      </c>
      <c r="X16" s="16"/>
      <c r="Y16" s="17"/>
      <c r="Z16" s="18" t="s">
        <v>2</v>
      </c>
      <c r="AA16" s="18" t="s">
        <v>6</v>
      </c>
      <c r="AB16" s="18" t="s">
        <v>3</v>
      </c>
      <c r="AC16" s="19" t="s">
        <v>5</v>
      </c>
      <c r="AD16" s="67" t="s">
        <v>2</v>
      </c>
      <c r="AE16" s="68" t="s">
        <v>6</v>
      </c>
      <c r="AF16" s="68" t="s">
        <v>3</v>
      </c>
      <c r="AG16" s="69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0"/>
      <c r="L17" s="20">
        <v>1</v>
      </c>
      <c r="M17" s="71"/>
      <c r="N17" s="92">
        <v>2</v>
      </c>
      <c r="O17" s="93">
        <v>3</v>
      </c>
      <c r="P17" s="93">
        <v>4</v>
      </c>
      <c r="Q17" s="93">
        <v>5</v>
      </c>
      <c r="R17" s="94">
        <v>6</v>
      </c>
      <c r="S17" s="92">
        <v>7</v>
      </c>
      <c r="T17" s="93">
        <v>8</v>
      </c>
      <c r="U17" s="21">
        <v>9</v>
      </c>
      <c r="V17" s="21">
        <v>10</v>
      </c>
      <c r="W17" s="22">
        <v>11</v>
      </c>
      <c r="X17" s="23"/>
      <c r="Y17" s="21"/>
      <c r="Z17" s="24">
        <v>12</v>
      </c>
      <c r="AA17" s="24"/>
      <c r="AB17" s="24">
        <v>13</v>
      </c>
      <c r="AC17" s="25">
        <v>14</v>
      </c>
      <c r="AD17" s="72"/>
      <c r="AE17" s="73"/>
      <c r="AF17" s="73"/>
      <c r="AG17" s="74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0"/>
      <c r="L18" s="26"/>
      <c r="M18" s="75"/>
      <c r="N18" s="95"/>
      <c r="O18" s="96"/>
      <c r="P18" s="96"/>
      <c r="Q18" s="96"/>
      <c r="R18" s="97"/>
      <c r="S18" s="95"/>
      <c r="T18" s="96"/>
      <c r="U18" s="27"/>
      <c r="V18" s="27"/>
      <c r="W18" s="28"/>
      <c r="X18" s="29"/>
      <c r="Y18" s="27"/>
      <c r="Z18" s="30"/>
      <c r="AA18" s="30"/>
      <c r="AB18" s="30"/>
      <c r="AC18" s="31"/>
      <c r="AD18" s="72"/>
      <c r="AE18" s="73"/>
      <c r="AF18" s="73"/>
      <c r="AG18" s="74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6">
        <v>1</v>
      </c>
      <c r="L19" s="32" t="s">
        <v>10</v>
      </c>
      <c r="M19" s="77">
        <v>336182530</v>
      </c>
      <c r="N19" s="98">
        <v>917950.8046</v>
      </c>
      <c r="O19" s="98">
        <v>582860.88512</v>
      </c>
      <c r="P19" s="99">
        <f aca="true" t="shared" si="0" ref="P19:P62">O19/N19*100</f>
        <v>63.49587387463356</v>
      </c>
      <c r="Q19" s="98">
        <v>560109.23118</v>
      </c>
      <c r="R19" s="100">
        <f aca="true" t="shared" si="1" ref="R19:R61">O19/Q19*100</f>
        <v>104.06200302967126</v>
      </c>
      <c r="S19" s="101">
        <v>937654.2046</v>
      </c>
      <c r="T19" s="98">
        <v>547499.60477</v>
      </c>
      <c r="U19" s="34">
        <f aca="true" t="shared" si="2" ref="U19:U62">T19/S19*100</f>
        <v>58.390353510285955</v>
      </c>
      <c r="V19" s="33">
        <v>533600.8822</v>
      </c>
      <c r="W19" s="35">
        <f>T19/V19*100</f>
        <v>102.60470382145857</v>
      </c>
      <c r="X19" s="36"/>
      <c r="Y19" s="33"/>
      <c r="Z19" s="37">
        <f aca="true" t="shared" si="3" ref="Z19:AA61">N19-S19</f>
        <v>-19703.400000000023</v>
      </c>
      <c r="AA19" s="37">
        <f t="shared" si="3"/>
        <v>35361.280350000015</v>
      </c>
      <c r="AB19" s="37">
        <f aca="true" t="shared" si="4" ref="AB19:AB61">O19-T19</f>
        <v>35361.280350000015</v>
      </c>
      <c r="AC19" s="38">
        <f>Q19-V19</f>
        <v>26508.34898000001</v>
      </c>
      <c r="AD19" s="39">
        <v>0.0657040774982504</v>
      </c>
      <c r="AE19" s="40">
        <v>0.09746784036640826</v>
      </c>
      <c r="AF19" s="40">
        <v>-1.5905153841280204</v>
      </c>
      <c r="AG19" s="41">
        <v>-1.3465852853843616</v>
      </c>
      <c r="AH19" s="6"/>
      <c r="AI19" s="78">
        <v>-20084000</v>
      </c>
      <c r="AJ19" s="79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0">
        <v>16</v>
      </c>
      <c r="L20" s="32" t="s">
        <v>11</v>
      </c>
      <c r="M20" s="77">
        <v>316045296</v>
      </c>
      <c r="N20" s="98">
        <v>851492.46222</v>
      </c>
      <c r="O20" s="98">
        <v>601458.9960299999</v>
      </c>
      <c r="P20" s="99">
        <f t="shared" si="0"/>
        <v>70.63585677104925</v>
      </c>
      <c r="Q20" s="98">
        <v>547768.5895499999</v>
      </c>
      <c r="R20" s="100">
        <f t="shared" si="1"/>
        <v>109.80165849307049</v>
      </c>
      <c r="S20" s="101">
        <v>927211.65838</v>
      </c>
      <c r="T20" s="98">
        <v>611774.44152</v>
      </c>
      <c r="U20" s="34">
        <f t="shared" si="2"/>
        <v>65.98002041830193</v>
      </c>
      <c r="V20" s="33">
        <v>533244.3887799999</v>
      </c>
      <c r="W20" s="35">
        <f aca="true" t="shared" si="5" ref="W20:W61">T20/V20*100</f>
        <v>114.72684089928589</v>
      </c>
      <c r="X20" s="36"/>
      <c r="Y20" s="33"/>
      <c r="Z20" s="37">
        <f t="shared" si="3"/>
        <v>-75719.19616000005</v>
      </c>
      <c r="AA20" s="37">
        <f t="shared" si="3"/>
        <v>-10315.445490000071</v>
      </c>
      <c r="AB20" s="37">
        <f t="shared" si="4"/>
        <v>-10315.445490000071</v>
      </c>
      <c r="AC20" s="38">
        <f aca="true" t="shared" si="6" ref="AC20:AC62">Q20-V20</f>
        <v>14524.200769999996</v>
      </c>
      <c r="AD20" s="39">
        <v>0.04077711047735438</v>
      </c>
      <c r="AE20" s="40">
        <v>0.07334219344112561</v>
      </c>
      <c r="AF20" s="40">
        <v>-0.8576123716692488</v>
      </c>
      <c r="AG20" s="41">
        <v>-1.1235520781936514</v>
      </c>
      <c r="AH20" s="6"/>
      <c r="AI20" s="78">
        <v>-32154590.13</v>
      </c>
      <c r="AJ20" s="79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0">
        <v>31</v>
      </c>
      <c r="L21" s="32" t="s">
        <v>12</v>
      </c>
      <c r="M21" s="77">
        <v>329283383</v>
      </c>
      <c r="N21" s="98">
        <v>1450913.84477</v>
      </c>
      <c r="O21" s="98">
        <v>795952.03665</v>
      </c>
      <c r="P21" s="99">
        <f t="shared" si="0"/>
        <v>54.85866990098057</v>
      </c>
      <c r="Q21" s="98">
        <v>707901.26905</v>
      </c>
      <c r="R21" s="100">
        <f t="shared" si="1"/>
        <v>112.438283620845</v>
      </c>
      <c r="S21" s="101">
        <v>1504970.24477</v>
      </c>
      <c r="T21" s="98">
        <v>776725.17648</v>
      </c>
      <c r="U21" s="34">
        <f t="shared" si="2"/>
        <v>51.61066666794496</v>
      </c>
      <c r="V21" s="33">
        <v>677415.22966</v>
      </c>
      <c r="W21" s="35">
        <f t="shared" si="5"/>
        <v>114.66012904224851</v>
      </c>
      <c r="X21" s="36"/>
      <c r="Y21" s="33"/>
      <c r="Z21" s="37">
        <f t="shared" si="3"/>
        <v>-54056.39999999991</v>
      </c>
      <c r="AA21" s="37">
        <f t="shared" si="3"/>
        <v>19226.86017</v>
      </c>
      <c r="AB21" s="37">
        <f t="shared" si="4"/>
        <v>19226.86017</v>
      </c>
      <c r="AC21" s="38">
        <f t="shared" si="6"/>
        <v>30486.03939000005</v>
      </c>
      <c r="AD21" s="39">
        <v>0.046659512208128084</v>
      </c>
      <c r="AE21" s="40">
        <v>0.08078802952225422</v>
      </c>
      <c r="AF21" s="40">
        <v>-1.3064628840107064</v>
      </c>
      <c r="AG21" s="41">
        <v>-1.1863370547581074</v>
      </c>
      <c r="AH21" s="6"/>
      <c r="AI21" s="78">
        <v>-23525100</v>
      </c>
      <c r="AJ21" s="79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0">
        <v>2</v>
      </c>
      <c r="L22" s="32" t="s">
        <v>13</v>
      </c>
      <c r="M22" s="77">
        <v>2764152159</v>
      </c>
      <c r="N22" s="98">
        <v>10926453.6</v>
      </c>
      <c r="O22" s="98">
        <v>5693929.414100001</v>
      </c>
      <c r="P22" s="99">
        <f t="shared" si="0"/>
        <v>52.11141347911824</v>
      </c>
      <c r="Q22" s="98">
        <v>4841217.18695</v>
      </c>
      <c r="R22" s="100">
        <f t="shared" si="1"/>
        <v>117.61359166964405</v>
      </c>
      <c r="S22" s="101">
        <v>11315344.3</v>
      </c>
      <c r="T22" s="98">
        <v>5651035.00524</v>
      </c>
      <c r="U22" s="34">
        <f t="shared" si="2"/>
        <v>49.941343854998735</v>
      </c>
      <c r="V22" s="33">
        <v>4929594.16708</v>
      </c>
      <c r="W22" s="35">
        <f t="shared" si="5"/>
        <v>114.63489313132116</v>
      </c>
      <c r="X22" s="36"/>
      <c r="Y22" s="33"/>
      <c r="Z22" s="37">
        <f>N22-S22</f>
        <v>-388890.7000000011</v>
      </c>
      <c r="AA22" s="37">
        <f t="shared" si="3"/>
        <v>42894.40886000078</v>
      </c>
      <c r="AB22" s="37">
        <f t="shared" si="4"/>
        <v>42894.40886000078</v>
      </c>
      <c r="AC22" s="38">
        <f t="shared" si="6"/>
        <v>-88376.98013000004</v>
      </c>
      <c r="AD22" s="39">
        <v>0.05264114157869501</v>
      </c>
      <c r="AE22" s="40">
        <v>0.08801779244764033</v>
      </c>
      <c r="AF22" s="40">
        <v>-0.7809643293817446</v>
      </c>
      <c r="AG22" s="41">
        <v>-0.9574920297555791</v>
      </c>
      <c r="AH22" s="6"/>
      <c r="AI22" s="78">
        <v>-156394000</v>
      </c>
      <c r="AJ22" s="79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0">
        <v>3</v>
      </c>
      <c r="L23" s="32" t="s">
        <v>14</v>
      </c>
      <c r="M23" s="77">
        <v>303198522</v>
      </c>
      <c r="N23" s="98">
        <v>995881.9061</v>
      </c>
      <c r="O23" s="98">
        <v>519551.04757</v>
      </c>
      <c r="P23" s="99">
        <f t="shared" si="0"/>
        <v>52.16994549129102</v>
      </c>
      <c r="Q23" s="98">
        <v>503818.06276999996</v>
      </c>
      <c r="R23" s="100">
        <f t="shared" si="1"/>
        <v>103.12275123950496</v>
      </c>
      <c r="S23" s="101">
        <v>1091310.61402</v>
      </c>
      <c r="T23" s="98">
        <v>514610.38081</v>
      </c>
      <c r="U23" s="34">
        <f t="shared" si="2"/>
        <v>47.15526214066209</v>
      </c>
      <c r="V23" s="33">
        <v>496479.34243</v>
      </c>
      <c r="W23" s="35">
        <f t="shared" si="5"/>
        <v>103.65192200973725</v>
      </c>
      <c r="X23" s="36"/>
      <c r="Y23" s="33"/>
      <c r="Z23" s="37">
        <f t="shared" si="3"/>
        <v>-95428.70791999996</v>
      </c>
      <c r="AA23" s="37">
        <f t="shared" si="3"/>
        <v>4940.666759999993</v>
      </c>
      <c r="AB23" s="37">
        <f t="shared" si="4"/>
        <v>4940.666759999993</v>
      </c>
      <c r="AC23" s="38">
        <f t="shared" si="6"/>
        <v>7338.720339999942</v>
      </c>
      <c r="AD23" s="39">
        <v>0.05305699273247036</v>
      </c>
      <c r="AE23" s="40">
        <v>0.09998672155092285</v>
      </c>
      <c r="AF23" s="40">
        <v>-4.928972390007813</v>
      </c>
      <c r="AG23" s="41">
        <v>-1.2989623865110247</v>
      </c>
      <c r="AH23" s="6"/>
      <c r="AI23" s="78">
        <v>-16626000.81</v>
      </c>
      <c r="AJ23" s="79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0">
        <v>32</v>
      </c>
      <c r="L24" s="32" t="s">
        <v>15</v>
      </c>
      <c r="M24" s="77">
        <v>138701520</v>
      </c>
      <c r="N24" s="98">
        <v>364084.438</v>
      </c>
      <c r="O24" s="98">
        <v>238941.78591</v>
      </c>
      <c r="P24" s="99">
        <f t="shared" si="0"/>
        <v>65.62812385570844</v>
      </c>
      <c r="Q24" s="98">
        <v>224270.19602</v>
      </c>
      <c r="R24" s="100">
        <f t="shared" si="1"/>
        <v>106.54192583337807</v>
      </c>
      <c r="S24" s="101">
        <v>374533.60201</v>
      </c>
      <c r="T24" s="98">
        <v>227530.46201</v>
      </c>
      <c r="U24" s="34">
        <f t="shared" si="2"/>
        <v>60.75034677500712</v>
      </c>
      <c r="V24" s="33">
        <v>213909.28641</v>
      </c>
      <c r="W24" s="35">
        <f t="shared" si="5"/>
        <v>106.36773457973783</v>
      </c>
      <c r="X24" s="36"/>
      <c r="Y24" s="33"/>
      <c r="Z24" s="37">
        <f t="shared" si="3"/>
        <v>-10449.16400999995</v>
      </c>
      <c r="AA24" s="37">
        <f t="shared" si="3"/>
        <v>11411.323900000018</v>
      </c>
      <c r="AB24" s="37">
        <f t="shared" si="4"/>
        <v>11411.323900000018</v>
      </c>
      <c r="AC24" s="38">
        <f t="shared" si="6"/>
        <v>10360.909610000002</v>
      </c>
      <c r="AD24" s="39">
        <v>0.049568551283218514</v>
      </c>
      <c r="AE24" s="40">
        <v>0.09525568375112994</v>
      </c>
      <c r="AF24" s="40">
        <v>-5.384875528323849</v>
      </c>
      <c r="AG24" s="41">
        <v>-1.7695113056163385</v>
      </c>
      <c r="AH24" s="6"/>
      <c r="AI24" s="78">
        <v>-5631000</v>
      </c>
      <c r="AJ24" s="79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0">
        <v>17</v>
      </c>
      <c r="L25" s="32" t="s">
        <v>16</v>
      </c>
      <c r="M25" s="77">
        <v>225153992</v>
      </c>
      <c r="N25" s="98">
        <v>643989.2703</v>
      </c>
      <c r="O25" s="98">
        <v>462642.94805</v>
      </c>
      <c r="P25" s="99">
        <f t="shared" si="0"/>
        <v>71.8401640192669</v>
      </c>
      <c r="Q25" s="98">
        <v>435577.84457</v>
      </c>
      <c r="R25" s="100">
        <f t="shared" si="1"/>
        <v>106.21360884567453</v>
      </c>
      <c r="S25" s="101">
        <v>724011.9770800001</v>
      </c>
      <c r="T25" s="98">
        <v>443434.28328</v>
      </c>
      <c r="U25" s="34">
        <f t="shared" si="2"/>
        <v>61.2468159806426</v>
      </c>
      <c r="V25" s="33">
        <v>399133.07919</v>
      </c>
      <c r="W25" s="35">
        <f t="shared" si="5"/>
        <v>111.09935668071029</v>
      </c>
      <c r="X25" s="36"/>
      <c r="Y25" s="33"/>
      <c r="Z25" s="37">
        <f t="shared" si="3"/>
        <v>-80022.70678000012</v>
      </c>
      <c r="AA25" s="37">
        <f t="shared" si="3"/>
        <v>19208.664770000032</v>
      </c>
      <c r="AB25" s="37">
        <f t="shared" si="4"/>
        <v>19208.664770000032</v>
      </c>
      <c r="AC25" s="38">
        <f t="shared" si="6"/>
        <v>36444.76538</v>
      </c>
      <c r="AD25" s="39">
        <v>0.05114436290694342</v>
      </c>
      <c r="AE25" s="40">
        <v>0.08815634059916246</v>
      </c>
      <c r="AF25" s="40">
        <v>-1.8593154022717286</v>
      </c>
      <c r="AG25" s="41">
        <v>-1.5755363360664945</v>
      </c>
      <c r="AH25" s="6"/>
      <c r="AI25" s="78">
        <v>-14625804.67</v>
      </c>
      <c r="AJ25" s="79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0">
        <v>33</v>
      </c>
      <c r="L26" s="32" t="s">
        <v>17</v>
      </c>
      <c r="M26" s="77">
        <v>63290100</v>
      </c>
      <c r="N26" s="98">
        <v>164764.56349</v>
      </c>
      <c r="O26" s="98">
        <v>117475.36761</v>
      </c>
      <c r="P26" s="99">
        <f t="shared" si="0"/>
        <v>71.29892807146598</v>
      </c>
      <c r="Q26" s="98">
        <v>108563.86825</v>
      </c>
      <c r="R26" s="100">
        <f t="shared" si="1"/>
        <v>108.20853153415524</v>
      </c>
      <c r="S26" s="101">
        <v>171317.74094</v>
      </c>
      <c r="T26" s="98">
        <v>113154.80167</v>
      </c>
      <c r="U26" s="34">
        <f t="shared" si="2"/>
        <v>66.04966949081462</v>
      </c>
      <c r="V26" s="33">
        <v>111661.67988</v>
      </c>
      <c r="W26" s="35">
        <f t="shared" si="5"/>
        <v>101.33718370671534</v>
      </c>
      <c r="X26" s="36"/>
      <c r="Y26" s="33"/>
      <c r="Z26" s="37">
        <f>N26-S26</f>
        <v>-6553.177449999988</v>
      </c>
      <c r="AA26" s="37">
        <f t="shared" si="3"/>
        <v>4320.56594</v>
      </c>
      <c r="AB26" s="37">
        <f t="shared" si="4"/>
        <v>4320.56594</v>
      </c>
      <c r="AC26" s="38">
        <f t="shared" si="6"/>
        <v>-3097.8116299999965</v>
      </c>
      <c r="AD26" s="39">
        <v>0.05764443575200461</v>
      </c>
      <c r="AE26" s="40">
        <v>0.10015325279915756</v>
      </c>
      <c r="AF26" s="40">
        <v>-1.9610181651430434</v>
      </c>
      <c r="AG26" s="41">
        <v>-1.9289544235924934</v>
      </c>
      <c r="AH26" s="6"/>
      <c r="AI26" s="78">
        <v>-2541500</v>
      </c>
      <c r="AJ26" s="79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0">
        <v>4</v>
      </c>
      <c r="L27" s="32" t="s">
        <v>18</v>
      </c>
      <c r="M27" s="77">
        <v>223646059</v>
      </c>
      <c r="N27" s="98">
        <v>858917.1620199999</v>
      </c>
      <c r="O27" s="98">
        <v>517289.83098</v>
      </c>
      <c r="P27" s="99">
        <f t="shared" si="0"/>
        <v>60.22581150473682</v>
      </c>
      <c r="Q27" s="98">
        <v>551536.676</v>
      </c>
      <c r="R27" s="100">
        <f t="shared" si="1"/>
        <v>93.79064955963146</v>
      </c>
      <c r="S27" s="101">
        <v>909610.29391</v>
      </c>
      <c r="T27" s="98">
        <v>508820.09692000004</v>
      </c>
      <c r="U27" s="34">
        <f t="shared" si="2"/>
        <v>55.93825183450974</v>
      </c>
      <c r="V27" s="33">
        <v>482573.03329000005</v>
      </c>
      <c r="W27" s="35">
        <f t="shared" si="5"/>
        <v>105.43898266570295</v>
      </c>
      <c r="X27" s="36"/>
      <c r="Y27" s="33"/>
      <c r="Z27" s="37">
        <f t="shared" si="3"/>
        <v>-50693.13189000008</v>
      </c>
      <c r="AA27" s="37">
        <f t="shared" si="3"/>
        <v>8469.734059999988</v>
      </c>
      <c r="AB27" s="37">
        <f t="shared" si="4"/>
        <v>8469.734059999988</v>
      </c>
      <c r="AC27" s="38">
        <f t="shared" si="6"/>
        <v>68963.64270999993</v>
      </c>
      <c r="AD27" s="39">
        <v>0.046105119672854106</v>
      </c>
      <c r="AE27" s="40">
        <v>0.08287541662913252</v>
      </c>
      <c r="AF27" s="40">
        <v>-1.3363690880706907</v>
      </c>
      <c r="AG27" s="41">
        <v>-0.7594501718213058</v>
      </c>
      <c r="AH27" s="6"/>
      <c r="AI27" s="78">
        <v>-12261715</v>
      </c>
      <c r="AJ27" s="79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0">
        <v>18</v>
      </c>
      <c r="L28" s="32" t="s">
        <v>19</v>
      </c>
      <c r="M28" s="77">
        <v>120215183</v>
      </c>
      <c r="N28" s="98">
        <v>291859.00791000004</v>
      </c>
      <c r="O28" s="98">
        <v>195858.70041</v>
      </c>
      <c r="P28" s="99">
        <f t="shared" si="0"/>
        <v>67.10730013527508</v>
      </c>
      <c r="Q28" s="98">
        <v>188855.24383000002</v>
      </c>
      <c r="R28" s="100">
        <f t="shared" si="1"/>
        <v>103.70837284576764</v>
      </c>
      <c r="S28" s="101">
        <v>317576.90776</v>
      </c>
      <c r="T28" s="98">
        <v>184497.74236</v>
      </c>
      <c r="U28" s="34">
        <f t="shared" si="2"/>
        <v>58.09545273972788</v>
      </c>
      <c r="V28" s="33">
        <v>186497.67031000002</v>
      </c>
      <c r="W28" s="35">
        <f t="shared" si="5"/>
        <v>98.92763917818614</v>
      </c>
      <c r="X28" s="36"/>
      <c r="Y28" s="33"/>
      <c r="Z28" s="37">
        <f t="shared" si="3"/>
        <v>-25717.89984999993</v>
      </c>
      <c r="AA28" s="37">
        <f t="shared" si="3"/>
        <v>11360.958049999987</v>
      </c>
      <c r="AB28" s="37">
        <f t="shared" si="4"/>
        <v>11360.958049999987</v>
      </c>
      <c r="AC28" s="38">
        <f t="shared" si="6"/>
        <v>2357.5735200000054</v>
      </c>
      <c r="AD28" s="39">
        <v>0.04860619573455789</v>
      </c>
      <c r="AE28" s="40">
        <v>0.08714529444458431</v>
      </c>
      <c r="AF28" s="40">
        <v>-17.246020336017715</v>
      </c>
      <c r="AG28" s="41">
        <v>-0.9037758830694276</v>
      </c>
      <c r="AH28" s="6"/>
      <c r="AI28" s="78">
        <v>-3807293.57</v>
      </c>
      <c r="AJ28" s="79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0">
        <v>5</v>
      </c>
      <c r="L29" s="32" t="s">
        <v>20</v>
      </c>
      <c r="M29" s="77">
        <v>161865000</v>
      </c>
      <c r="N29" s="98">
        <v>532454.063</v>
      </c>
      <c r="O29" s="98">
        <v>384025.52141000004</v>
      </c>
      <c r="P29" s="99">
        <f t="shared" si="0"/>
        <v>72.12369067977232</v>
      </c>
      <c r="Q29" s="98">
        <v>402590.58224</v>
      </c>
      <c r="R29" s="100">
        <f t="shared" si="1"/>
        <v>95.38860031779566</v>
      </c>
      <c r="S29" s="101">
        <v>580451.56438</v>
      </c>
      <c r="T29" s="98">
        <v>399447.35448000004</v>
      </c>
      <c r="U29" s="34">
        <f t="shared" si="2"/>
        <v>68.8166556854168</v>
      </c>
      <c r="V29" s="33">
        <v>377989.57927999995</v>
      </c>
      <c r="W29" s="35">
        <f t="shared" si="5"/>
        <v>105.67681660454058</v>
      </c>
      <c r="X29" s="36"/>
      <c r="Y29" s="33"/>
      <c r="Z29" s="37">
        <f t="shared" si="3"/>
        <v>-47997.50138000003</v>
      </c>
      <c r="AA29" s="37">
        <f t="shared" si="3"/>
        <v>-15421.833069999993</v>
      </c>
      <c r="AB29" s="37">
        <f t="shared" si="4"/>
        <v>-15421.833069999993</v>
      </c>
      <c r="AC29" s="38">
        <f t="shared" si="6"/>
        <v>24601.00296000007</v>
      </c>
      <c r="AD29" s="39">
        <v>0.03940580019516932</v>
      </c>
      <c r="AE29" s="40">
        <v>0.07398127844731361</v>
      </c>
      <c r="AF29" s="40">
        <v>-4.798944830479921</v>
      </c>
      <c r="AG29" s="41">
        <v>-2.677258566978193</v>
      </c>
      <c r="AH29" s="6"/>
      <c r="AI29" s="78">
        <v>-6000000</v>
      </c>
      <c r="AJ29" s="79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0">
        <v>34</v>
      </c>
      <c r="L30" s="32" t="s">
        <v>21</v>
      </c>
      <c r="M30" s="77">
        <v>62084688</v>
      </c>
      <c r="N30" s="98">
        <v>187379.55072</v>
      </c>
      <c r="O30" s="98">
        <v>121112.26178</v>
      </c>
      <c r="P30" s="99">
        <f t="shared" si="0"/>
        <v>64.63472738334038</v>
      </c>
      <c r="Q30" s="98">
        <v>126586.11594</v>
      </c>
      <c r="R30" s="100">
        <f t="shared" si="1"/>
        <v>95.67578630614236</v>
      </c>
      <c r="S30" s="101">
        <v>193488.67046</v>
      </c>
      <c r="T30" s="98">
        <v>115132.95904999999</v>
      </c>
      <c r="U30" s="34">
        <f t="shared" si="2"/>
        <v>59.50372121338313</v>
      </c>
      <c r="V30" s="33">
        <v>113697.87462999999</v>
      </c>
      <c r="W30" s="35">
        <f t="shared" si="5"/>
        <v>101.26219106968368</v>
      </c>
      <c r="X30" s="36"/>
      <c r="Y30" s="33"/>
      <c r="Z30" s="37">
        <f t="shared" si="3"/>
        <v>-6109.119739999995</v>
      </c>
      <c r="AA30" s="37">
        <f t="shared" si="3"/>
        <v>5979.30273000001</v>
      </c>
      <c r="AB30" s="37">
        <f t="shared" si="4"/>
        <v>5979.30273000001</v>
      </c>
      <c r="AC30" s="38">
        <f t="shared" si="6"/>
        <v>12888.241310000012</v>
      </c>
      <c r="AD30" s="39">
        <v>0.0516149486968701</v>
      </c>
      <c r="AE30" s="40">
        <v>0.09723487911898822</v>
      </c>
      <c r="AF30" s="40">
        <v>-1.321027663831709</v>
      </c>
      <c r="AG30" s="41">
        <v>-0.5875694795351187</v>
      </c>
      <c r="AH30" s="6"/>
      <c r="AI30" s="78">
        <v>-3663000</v>
      </c>
      <c r="AJ30" s="79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0">
        <v>35</v>
      </c>
      <c r="L31" s="32" t="s">
        <v>22</v>
      </c>
      <c r="M31" s="77">
        <v>166083443</v>
      </c>
      <c r="N31" s="98">
        <v>356553.43001999997</v>
      </c>
      <c r="O31" s="98">
        <v>270569.09911</v>
      </c>
      <c r="P31" s="99">
        <f t="shared" si="0"/>
        <v>75.88458736600097</v>
      </c>
      <c r="Q31" s="98">
        <v>266490.19828</v>
      </c>
      <c r="R31" s="100">
        <f t="shared" si="1"/>
        <v>101.53060069613305</v>
      </c>
      <c r="S31" s="101">
        <v>403409.04337</v>
      </c>
      <c r="T31" s="98">
        <v>245463.98915</v>
      </c>
      <c r="U31" s="34">
        <f t="shared" si="2"/>
        <v>60.84741856539506</v>
      </c>
      <c r="V31" s="33">
        <v>246985.29518000002</v>
      </c>
      <c r="W31" s="35">
        <f t="shared" si="5"/>
        <v>99.38404995775507</v>
      </c>
      <c r="X31" s="36"/>
      <c r="Y31" s="33"/>
      <c r="Z31" s="37">
        <f t="shared" si="3"/>
        <v>-46855.61335000006</v>
      </c>
      <c r="AA31" s="37">
        <f t="shared" si="3"/>
        <v>25105.10996</v>
      </c>
      <c r="AB31" s="37">
        <f t="shared" si="4"/>
        <v>25105.10996</v>
      </c>
      <c r="AC31" s="38">
        <f t="shared" si="6"/>
        <v>19504.903099999996</v>
      </c>
      <c r="AD31" s="39">
        <v>0.042680913539967245</v>
      </c>
      <c r="AE31" s="40">
        <v>0.07692200428409432</v>
      </c>
      <c r="AF31" s="40">
        <v>-8.188981636060099</v>
      </c>
      <c r="AG31" s="41">
        <v>-1.260748959778086</v>
      </c>
      <c r="AH31" s="6"/>
      <c r="AI31" s="78">
        <v>-18334643.55</v>
      </c>
      <c r="AJ31" s="79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1">
        <v>36</v>
      </c>
      <c r="L32" s="32" t="s">
        <v>23</v>
      </c>
      <c r="M32" s="77">
        <v>133406602</v>
      </c>
      <c r="N32" s="98">
        <v>472969.02641000005</v>
      </c>
      <c r="O32" s="98">
        <v>297141.49383</v>
      </c>
      <c r="P32" s="99">
        <f t="shared" si="0"/>
        <v>62.82472577230006</v>
      </c>
      <c r="Q32" s="98">
        <v>298026.15627</v>
      </c>
      <c r="R32" s="100">
        <f t="shared" si="1"/>
        <v>99.70315946389668</v>
      </c>
      <c r="S32" s="101">
        <v>527557.98343</v>
      </c>
      <c r="T32" s="98">
        <v>294268.71473</v>
      </c>
      <c r="U32" s="34">
        <f t="shared" si="2"/>
        <v>55.779406998405435</v>
      </c>
      <c r="V32" s="33">
        <v>295683.2635</v>
      </c>
      <c r="W32" s="35">
        <f t="shared" si="5"/>
        <v>99.52159998734592</v>
      </c>
      <c r="X32" s="36"/>
      <c r="Y32" s="33"/>
      <c r="Z32" s="37">
        <f t="shared" si="3"/>
        <v>-54588.95701999997</v>
      </c>
      <c r="AA32" s="37">
        <f t="shared" si="3"/>
        <v>2872.779099999985</v>
      </c>
      <c r="AB32" s="37">
        <f t="shared" si="4"/>
        <v>2872.779099999985</v>
      </c>
      <c r="AC32" s="38">
        <f t="shared" si="6"/>
        <v>2342.8927699999767</v>
      </c>
      <c r="AD32" s="42">
        <v>1.739129640371229</v>
      </c>
      <c r="AE32" s="43">
        <v>3.1476519421787943</v>
      </c>
      <c r="AF32" s="43">
        <v>3.446801548432618</v>
      </c>
      <c r="AG32" s="44"/>
      <c r="AH32" s="1"/>
      <c r="AI32" s="78">
        <v>-34393624.21</v>
      </c>
      <c r="AJ32" s="79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6">
        <v>6</v>
      </c>
      <c r="L33" s="32" t="s">
        <v>24</v>
      </c>
      <c r="M33" s="77">
        <v>279157347</v>
      </c>
      <c r="N33" s="98">
        <v>1490398.1839400001</v>
      </c>
      <c r="O33" s="98">
        <v>904724.83616</v>
      </c>
      <c r="P33" s="99">
        <f t="shared" si="0"/>
        <v>60.70356539004089</v>
      </c>
      <c r="Q33" s="98">
        <v>868530.5209400001</v>
      </c>
      <c r="R33" s="100">
        <f t="shared" si="1"/>
        <v>104.16730493026627</v>
      </c>
      <c r="S33" s="101">
        <v>1575656.94245</v>
      </c>
      <c r="T33" s="98">
        <v>815866.39659</v>
      </c>
      <c r="U33" s="34">
        <f t="shared" si="2"/>
        <v>51.77944352032643</v>
      </c>
      <c r="V33" s="33">
        <v>805137.4477799999</v>
      </c>
      <c r="W33" s="35">
        <f t="shared" si="5"/>
        <v>101.33256114711631</v>
      </c>
      <c r="X33" s="36"/>
      <c r="Y33" s="33"/>
      <c r="Z33" s="37">
        <f t="shared" si="3"/>
        <v>-85258.75850999984</v>
      </c>
      <c r="AA33" s="37">
        <f t="shared" si="3"/>
        <v>88858.43956999993</v>
      </c>
      <c r="AB33" s="37">
        <f t="shared" si="4"/>
        <v>88858.43956999993</v>
      </c>
      <c r="AC33" s="38">
        <f t="shared" si="6"/>
        <v>63393.073160000145</v>
      </c>
      <c r="AD33" s="45">
        <v>0.03850131254474584</v>
      </c>
      <c r="AE33" s="46">
        <v>0.059556403236226046</v>
      </c>
      <c r="AF33" s="46">
        <v>-1.9052538798075906</v>
      </c>
      <c r="AG33" s="47">
        <v>-1.540295804406882</v>
      </c>
      <c r="AH33" s="1"/>
      <c r="AI33" s="78">
        <v>-27255700</v>
      </c>
      <c r="AJ33" s="79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0">
        <v>19</v>
      </c>
      <c r="L34" s="32" t="s">
        <v>25</v>
      </c>
      <c r="M34" s="77">
        <v>181823519</v>
      </c>
      <c r="N34" s="98">
        <v>741819.52422</v>
      </c>
      <c r="O34" s="98">
        <v>337097.31934</v>
      </c>
      <c r="P34" s="99">
        <f t="shared" si="0"/>
        <v>45.441958365068274</v>
      </c>
      <c r="Q34" s="98">
        <v>320207.54146</v>
      </c>
      <c r="R34" s="100">
        <f t="shared" si="1"/>
        <v>105.27463463321018</v>
      </c>
      <c r="S34" s="101">
        <v>811290.40886</v>
      </c>
      <c r="T34" s="98">
        <v>344585.49425</v>
      </c>
      <c r="U34" s="34">
        <f t="shared" si="2"/>
        <v>42.47375421758046</v>
      </c>
      <c r="V34" s="33">
        <v>305294.86663</v>
      </c>
      <c r="W34" s="35">
        <f t="shared" si="5"/>
        <v>112.86973084536595</v>
      </c>
      <c r="X34" s="36"/>
      <c r="Y34" s="33"/>
      <c r="Z34" s="37">
        <f t="shared" si="3"/>
        <v>-69470.88463999995</v>
      </c>
      <c r="AA34" s="37">
        <f t="shared" si="3"/>
        <v>-7488.174910000002</v>
      </c>
      <c r="AB34" s="37">
        <f t="shared" si="4"/>
        <v>-7488.174910000002</v>
      </c>
      <c r="AC34" s="38">
        <f t="shared" si="6"/>
        <v>14912.674829999974</v>
      </c>
      <c r="AD34" s="39">
        <v>0.04749546092316549</v>
      </c>
      <c r="AE34" s="40">
        <v>0.07997867506739771</v>
      </c>
      <c r="AF34" s="40">
        <v>-2.2544142127566724</v>
      </c>
      <c r="AG34" s="41">
        <v>-5.9013793103448275</v>
      </c>
      <c r="AH34" s="6"/>
      <c r="AI34" s="78">
        <v>-40664262</v>
      </c>
      <c r="AJ34" s="79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0">
        <v>20</v>
      </c>
      <c r="L35" s="32" t="s">
        <v>26</v>
      </c>
      <c r="M35" s="77">
        <v>204234533</v>
      </c>
      <c r="N35" s="98">
        <v>555719.83379</v>
      </c>
      <c r="O35" s="98">
        <v>384697.10133</v>
      </c>
      <c r="P35" s="99">
        <f t="shared" si="0"/>
        <v>69.22500834752869</v>
      </c>
      <c r="Q35" s="98">
        <v>361031.86428</v>
      </c>
      <c r="R35" s="100">
        <f t="shared" si="1"/>
        <v>106.55488874844752</v>
      </c>
      <c r="S35" s="101">
        <v>595940.3692300001</v>
      </c>
      <c r="T35" s="98">
        <v>386315.50613</v>
      </c>
      <c r="U35" s="34">
        <f t="shared" si="2"/>
        <v>64.82452374037838</v>
      </c>
      <c r="V35" s="33">
        <v>337153.12999</v>
      </c>
      <c r="W35" s="35">
        <f t="shared" si="5"/>
        <v>114.58161641312901</v>
      </c>
      <c r="X35" s="36"/>
      <c r="Y35" s="33"/>
      <c r="Z35" s="37">
        <f t="shared" si="3"/>
        <v>-40220.53544000012</v>
      </c>
      <c r="AA35" s="37">
        <f t="shared" si="3"/>
        <v>-1618.4048000000184</v>
      </c>
      <c r="AB35" s="37">
        <f t="shared" si="4"/>
        <v>-1618.4048000000184</v>
      </c>
      <c r="AC35" s="38">
        <f t="shared" si="6"/>
        <v>23878.734289999993</v>
      </c>
      <c r="AD35" s="39">
        <v>0.13957391820972345</v>
      </c>
      <c r="AE35" s="40">
        <v>0.2368926520534707</v>
      </c>
      <c r="AF35" s="40">
        <v>-3.4826414625722295</v>
      </c>
      <c r="AG35" s="41">
        <v>-1.1295938104448742</v>
      </c>
      <c r="AH35" s="6"/>
      <c r="AI35" s="78">
        <v>-11215236</v>
      </c>
      <c r="AJ35" s="79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0">
        <v>21</v>
      </c>
      <c r="L36" s="32" t="s">
        <v>27</v>
      </c>
      <c r="M36" s="77">
        <v>70208634</v>
      </c>
      <c r="N36" s="98">
        <v>274252.011</v>
      </c>
      <c r="O36" s="98">
        <v>221647.76903</v>
      </c>
      <c r="P36" s="99">
        <f t="shared" si="0"/>
        <v>80.81901322138346</v>
      </c>
      <c r="Q36" s="98">
        <v>151603.34643</v>
      </c>
      <c r="R36" s="100">
        <f t="shared" si="1"/>
        <v>146.2024251109402</v>
      </c>
      <c r="S36" s="101">
        <v>293282.03292</v>
      </c>
      <c r="T36" s="98">
        <v>178478.78284</v>
      </c>
      <c r="U36" s="34">
        <f t="shared" si="2"/>
        <v>60.85568251931905</v>
      </c>
      <c r="V36" s="33">
        <v>148849.69598</v>
      </c>
      <c r="W36" s="35">
        <f t="shared" si="5"/>
        <v>119.90537277548829</v>
      </c>
      <c r="X36" s="36"/>
      <c r="Y36" s="33"/>
      <c r="Z36" s="37">
        <f t="shared" si="3"/>
        <v>-19030.02192000003</v>
      </c>
      <c r="AA36" s="37">
        <f t="shared" si="3"/>
        <v>43168.986189999996</v>
      </c>
      <c r="AB36" s="37">
        <f t="shared" si="4"/>
        <v>43168.986189999996</v>
      </c>
      <c r="AC36" s="38">
        <f t="shared" si="6"/>
        <v>2753.6504500000156</v>
      </c>
      <c r="AD36" s="39">
        <v>0.0775375939849624</v>
      </c>
      <c r="AE36" s="40">
        <v>0.1351323682971274</v>
      </c>
      <c r="AF36" s="40">
        <v>-2.433856466031259</v>
      </c>
      <c r="AG36" s="41">
        <v>-2.360906862745098</v>
      </c>
      <c r="AH36" s="6"/>
      <c r="AI36" s="78">
        <v>-45170533.85</v>
      </c>
      <c r="AJ36" s="79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0">
        <v>22</v>
      </c>
      <c r="L37" s="32" t="s">
        <v>28</v>
      </c>
      <c r="M37" s="77">
        <v>112880975</v>
      </c>
      <c r="N37" s="98">
        <v>481240.07568999997</v>
      </c>
      <c r="O37" s="98">
        <v>280882.27527</v>
      </c>
      <c r="P37" s="99">
        <f t="shared" si="0"/>
        <v>58.366351735622224</v>
      </c>
      <c r="Q37" s="98">
        <v>272725.58162</v>
      </c>
      <c r="R37" s="100">
        <f t="shared" si="1"/>
        <v>102.99080621683852</v>
      </c>
      <c r="S37" s="101">
        <v>535220.36642</v>
      </c>
      <c r="T37" s="98">
        <v>286788.56263</v>
      </c>
      <c r="U37" s="34">
        <f t="shared" si="2"/>
        <v>53.58326786932287</v>
      </c>
      <c r="V37" s="33">
        <v>278778.50332</v>
      </c>
      <c r="W37" s="35">
        <f t="shared" si="5"/>
        <v>102.87327007448832</v>
      </c>
      <c r="X37" s="36"/>
      <c r="Y37" s="33"/>
      <c r="Z37" s="37">
        <f t="shared" si="3"/>
        <v>-53980.29073000001</v>
      </c>
      <c r="AA37" s="37">
        <f t="shared" si="3"/>
        <v>-5906.287360000017</v>
      </c>
      <c r="AB37" s="37">
        <f t="shared" si="4"/>
        <v>-5906.287360000017</v>
      </c>
      <c r="AC37" s="38">
        <f t="shared" si="6"/>
        <v>-6052.921700000006</v>
      </c>
      <c r="AD37" s="39">
        <v>0.054871084314790194</v>
      </c>
      <c r="AE37" s="40">
        <v>0.08617977032451588</v>
      </c>
      <c r="AF37" s="40">
        <v>-5.56217448407656</v>
      </c>
      <c r="AG37" s="41">
        <v>-2.9936974789915967</v>
      </c>
      <c r="AH37" s="6"/>
      <c r="AI37" s="78">
        <v>-9159193.91</v>
      </c>
      <c r="AJ37" s="79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0">
        <v>7</v>
      </c>
      <c r="L38" s="32" t="s">
        <v>29</v>
      </c>
      <c r="M38" s="77">
        <v>543183205</v>
      </c>
      <c r="N38" s="98">
        <v>2181209.40196</v>
      </c>
      <c r="O38" s="98">
        <v>1309733.30647</v>
      </c>
      <c r="P38" s="99">
        <f t="shared" si="0"/>
        <v>60.04619754953809</v>
      </c>
      <c r="Q38" s="98">
        <v>1339551.24089</v>
      </c>
      <c r="R38" s="100">
        <f t="shared" si="1"/>
        <v>97.77403554938377</v>
      </c>
      <c r="S38" s="101">
        <v>2324149.82515</v>
      </c>
      <c r="T38" s="98">
        <v>1289693.86447</v>
      </c>
      <c r="U38" s="34">
        <f t="shared" si="2"/>
        <v>55.490995051782576</v>
      </c>
      <c r="V38" s="33">
        <v>1357088.45347</v>
      </c>
      <c r="W38" s="35">
        <f t="shared" si="5"/>
        <v>95.03388383950391</v>
      </c>
      <c r="X38" s="36"/>
      <c r="Y38" s="33"/>
      <c r="Z38" s="37">
        <f t="shared" si="3"/>
        <v>-142940.42319</v>
      </c>
      <c r="AA38" s="37">
        <f t="shared" si="3"/>
        <v>20039.44200000004</v>
      </c>
      <c r="AB38" s="37">
        <f t="shared" si="4"/>
        <v>20039.44200000004</v>
      </c>
      <c r="AC38" s="38">
        <f t="shared" si="6"/>
        <v>-17537.21258000005</v>
      </c>
      <c r="AD38" s="39">
        <v>0.08327388448316933</v>
      </c>
      <c r="AE38" s="40">
        <v>0.1563067782533703</v>
      </c>
      <c r="AF38" s="40">
        <v>-4.1226599278676375</v>
      </c>
      <c r="AG38" s="41">
        <v>13.204134366925064</v>
      </c>
      <c r="AH38" s="6"/>
      <c r="AI38" s="78">
        <v>-162491398</v>
      </c>
      <c r="AJ38" s="79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0">
        <v>23</v>
      </c>
      <c r="L39" s="32" t="s">
        <v>30</v>
      </c>
      <c r="M39" s="77">
        <v>92988899</v>
      </c>
      <c r="N39" s="98">
        <v>279780.74847000005</v>
      </c>
      <c r="O39" s="98">
        <v>180372.72345</v>
      </c>
      <c r="P39" s="99">
        <f t="shared" si="0"/>
        <v>64.46931192956643</v>
      </c>
      <c r="Q39" s="98">
        <v>168467.84925</v>
      </c>
      <c r="R39" s="100">
        <f t="shared" si="1"/>
        <v>107.06655557900166</v>
      </c>
      <c r="S39" s="101">
        <v>300080.71717</v>
      </c>
      <c r="T39" s="98">
        <v>156600.7296</v>
      </c>
      <c r="U39" s="34">
        <f t="shared" si="2"/>
        <v>52.18620212483811</v>
      </c>
      <c r="V39" s="33">
        <v>148498.79631</v>
      </c>
      <c r="W39" s="35">
        <f t="shared" si="5"/>
        <v>105.45589155691655</v>
      </c>
      <c r="X39" s="36"/>
      <c r="Y39" s="33"/>
      <c r="Z39" s="37">
        <f t="shared" si="3"/>
        <v>-20299.96869999997</v>
      </c>
      <c r="AA39" s="37">
        <f t="shared" si="3"/>
        <v>23771.99385</v>
      </c>
      <c r="AB39" s="37">
        <f t="shared" si="4"/>
        <v>23771.99385</v>
      </c>
      <c r="AC39" s="38">
        <f t="shared" si="6"/>
        <v>19969.052939999994</v>
      </c>
      <c r="AD39" s="39">
        <v>0.14921941017791643</v>
      </c>
      <c r="AE39" s="40">
        <v>0.2644249536751079</v>
      </c>
      <c r="AF39" s="40">
        <v>-6.265601023144095</v>
      </c>
      <c r="AG39" s="41">
        <v>-2.2971014492753623</v>
      </c>
      <c r="AH39" s="6"/>
      <c r="AI39" s="78">
        <v>-7481139.55</v>
      </c>
      <c r="AJ39" s="79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0">
        <v>8</v>
      </c>
      <c r="L40" s="32" t="s">
        <v>31</v>
      </c>
      <c r="M40" s="77">
        <v>112007252</v>
      </c>
      <c r="N40" s="98">
        <v>340402.12509</v>
      </c>
      <c r="O40" s="98">
        <v>239380.53107</v>
      </c>
      <c r="P40" s="99">
        <f t="shared" si="0"/>
        <v>70.32286622967158</v>
      </c>
      <c r="Q40" s="98">
        <v>212879.72197</v>
      </c>
      <c r="R40" s="100">
        <f t="shared" si="1"/>
        <v>112.44872402817899</v>
      </c>
      <c r="S40" s="101">
        <v>361200.31659</v>
      </c>
      <c r="T40" s="98">
        <v>228730.94684</v>
      </c>
      <c r="U40" s="34">
        <f t="shared" si="2"/>
        <v>63.32523431856054</v>
      </c>
      <c r="V40" s="33">
        <v>195497.37908</v>
      </c>
      <c r="W40" s="35">
        <f t="shared" si="5"/>
        <v>116.99949529574019</v>
      </c>
      <c r="X40" s="36"/>
      <c r="Y40" s="33"/>
      <c r="Z40" s="37">
        <f t="shared" si="3"/>
        <v>-20798.191500000015</v>
      </c>
      <c r="AA40" s="37">
        <f t="shared" si="3"/>
        <v>10649.584230000008</v>
      </c>
      <c r="AB40" s="37">
        <f t="shared" si="4"/>
        <v>10649.584230000008</v>
      </c>
      <c r="AC40" s="38">
        <f t="shared" si="6"/>
        <v>17382.34289</v>
      </c>
      <c r="AD40" s="39">
        <v>0.04482958977807662</v>
      </c>
      <c r="AE40" s="40">
        <v>0.07779996109706276</v>
      </c>
      <c r="AF40" s="40">
        <v>-3.053170838287878</v>
      </c>
      <c r="AG40" s="41">
        <v>-4.995951417004049</v>
      </c>
      <c r="AH40" s="6"/>
      <c r="AI40" s="78">
        <v>-14212295.09</v>
      </c>
      <c r="AJ40" s="79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0">
        <v>24</v>
      </c>
      <c r="L41" s="32" t="s">
        <v>32</v>
      </c>
      <c r="M41" s="77">
        <v>48866998</v>
      </c>
      <c r="N41" s="98">
        <v>159068.58617</v>
      </c>
      <c r="O41" s="98">
        <v>115068.49844</v>
      </c>
      <c r="P41" s="99">
        <f t="shared" si="0"/>
        <v>72.33892072003697</v>
      </c>
      <c r="Q41" s="98">
        <v>111040.66991</v>
      </c>
      <c r="R41" s="100">
        <f t="shared" si="1"/>
        <v>103.62734530804309</v>
      </c>
      <c r="S41" s="101">
        <v>174026.16014</v>
      </c>
      <c r="T41" s="98">
        <v>110574.4095</v>
      </c>
      <c r="U41" s="34">
        <f t="shared" si="2"/>
        <v>63.53895840202729</v>
      </c>
      <c r="V41" s="33">
        <v>102926.67485</v>
      </c>
      <c r="W41" s="35">
        <f t="shared" si="5"/>
        <v>107.4302746699487</v>
      </c>
      <c r="X41" s="36"/>
      <c r="Y41" s="33"/>
      <c r="Z41" s="37">
        <f t="shared" si="3"/>
        <v>-14957.573969999998</v>
      </c>
      <c r="AA41" s="37">
        <f t="shared" si="3"/>
        <v>4494.0889400000015</v>
      </c>
      <c r="AB41" s="37">
        <f t="shared" si="4"/>
        <v>4494.0889400000015</v>
      </c>
      <c r="AC41" s="38">
        <f t="shared" si="6"/>
        <v>8113.995060000001</v>
      </c>
      <c r="AD41" s="39">
        <v>0.04411640647726169</v>
      </c>
      <c r="AE41" s="40">
        <v>0.07559558029409347</v>
      </c>
      <c r="AF41" s="40">
        <v>-10.02289817969905</v>
      </c>
      <c r="AG41" s="41">
        <v>-2.823170731707317</v>
      </c>
      <c r="AH41" s="6"/>
      <c r="AI41" s="78">
        <v>-4218026.19</v>
      </c>
      <c r="AJ41" s="79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0">
        <v>9</v>
      </c>
      <c r="L42" s="32" t="s">
        <v>33</v>
      </c>
      <c r="M42" s="77">
        <v>165535080</v>
      </c>
      <c r="N42" s="98">
        <v>903693.92264</v>
      </c>
      <c r="O42" s="98">
        <v>482337.11552999995</v>
      </c>
      <c r="P42" s="99">
        <f t="shared" si="0"/>
        <v>53.37394702411273</v>
      </c>
      <c r="Q42" s="98">
        <v>406673.55825999996</v>
      </c>
      <c r="R42" s="100">
        <f t="shared" si="1"/>
        <v>118.60547747282497</v>
      </c>
      <c r="S42" s="101">
        <v>917018.20512</v>
      </c>
      <c r="T42" s="98">
        <v>464906.16063999996</v>
      </c>
      <c r="U42" s="34">
        <f t="shared" si="2"/>
        <v>50.69759335684757</v>
      </c>
      <c r="V42" s="33">
        <v>383611.68269</v>
      </c>
      <c r="W42" s="35">
        <f t="shared" si="5"/>
        <v>121.19186709329045</v>
      </c>
      <c r="X42" s="36"/>
      <c r="Y42" s="33"/>
      <c r="Z42" s="37">
        <f t="shared" si="3"/>
        <v>-13324.282480000053</v>
      </c>
      <c r="AA42" s="37">
        <f t="shared" si="3"/>
        <v>17430.954889999994</v>
      </c>
      <c r="AB42" s="37">
        <f t="shared" si="4"/>
        <v>17430.954889999994</v>
      </c>
      <c r="AC42" s="38">
        <f t="shared" si="6"/>
        <v>23061.875569999975</v>
      </c>
      <c r="AD42" s="39">
        <v>0.047786927431806486</v>
      </c>
      <c r="AE42" s="40">
        <v>0.08625174175568974</v>
      </c>
      <c r="AF42" s="40">
        <v>-9.184901747904876</v>
      </c>
      <c r="AG42" s="41">
        <v>-6.8962765957446805</v>
      </c>
      <c r="AH42" s="6"/>
      <c r="AI42" s="78">
        <v>-14086675.34</v>
      </c>
      <c r="AJ42" s="79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0">
        <v>25</v>
      </c>
      <c r="L43" s="32" t="s">
        <v>34</v>
      </c>
      <c r="M43" s="77">
        <v>159523300.17</v>
      </c>
      <c r="N43" s="98">
        <v>477494.65776</v>
      </c>
      <c r="O43" s="98">
        <v>299951.33711</v>
      </c>
      <c r="P43" s="99">
        <f t="shared" si="0"/>
        <v>62.817736750630324</v>
      </c>
      <c r="Q43" s="98">
        <v>261283.71661</v>
      </c>
      <c r="R43" s="100">
        <f t="shared" si="1"/>
        <v>114.79909310908818</v>
      </c>
      <c r="S43" s="101">
        <v>506467.82607</v>
      </c>
      <c r="T43" s="98">
        <v>280540.25727</v>
      </c>
      <c r="U43" s="34">
        <f t="shared" si="2"/>
        <v>55.39152594289888</v>
      </c>
      <c r="V43" s="33">
        <v>237379.94001</v>
      </c>
      <c r="W43" s="35">
        <f t="shared" si="5"/>
        <v>118.18195642739728</v>
      </c>
      <c r="X43" s="36"/>
      <c r="Y43" s="33"/>
      <c r="Z43" s="37">
        <f t="shared" si="3"/>
        <v>-28973.168310000037</v>
      </c>
      <c r="AA43" s="37">
        <f t="shared" si="3"/>
        <v>19411.07984000002</v>
      </c>
      <c r="AB43" s="37">
        <f t="shared" si="4"/>
        <v>19411.07984000002</v>
      </c>
      <c r="AC43" s="38">
        <f t="shared" si="6"/>
        <v>23903.776600000012</v>
      </c>
      <c r="AD43" s="39">
        <v>0.0430161997793383</v>
      </c>
      <c r="AE43" s="40">
        <v>0.07362295478358943</v>
      </c>
      <c r="AF43" s="40">
        <v>-8.392211695121784</v>
      </c>
      <c r="AG43" s="41">
        <v>-13.054945054945055</v>
      </c>
      <c r="AH43" s="6"/>
      <c r="AI43" s="78">
        <v>-8163000</v>
      </c>
      <c r="AJ43" s="79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0">
        <v>26</v>
      </c>
      <c r="L44" s="32" t="s">
        <v>35</v>
      </c>
      <c r="M44" s="77">
        <v>58640590</v>
      </c>
      <c r="N44" s="98">
        <v>151042.5126</v>
      </c>
      <c r="O44" s="98">
        <v>100788.51156</v>
      </c>
      <c r="P44" s="99">
        <f t="shared" si="0"/>
        <v>66.7285718603704</v>
      </c>
      <c r="Q44" s="98">
        <v>96084.86033</v>
      </c>
      <c r="R44" s="100">
        <f t="shared" si="1"/>
        <v>104.8953094315228</v>
      </c>
      <c r="S44" s="101">
        <v>166909.02941</v>
      </c>
      <c r="T44" s="98">
        <v>104399.77988</v>
      </c>
      <c r="U44" s="34">
        <f t="shared" si="2"/>
        <v>62.5489107743533</v>
      </c>
      <c r="V44" s="33">
        <v>90917.37306999999</v>
      </c>
      <c r="W44" s="35">
        <f t="shared" si="5"/>
        <v>114.82929648618368</v>
      </c>
      <c r="X44" s="36"/>
      <c r="Y44" s="33"/>
      <c r="Z44" s="37">
        <f t="shared" si="3"/>
        <v>-15866.516810000001</v>
      </c>
      <c r="AA44" s="37">
        <f t="shared" si="3"/>
        <v>-3611.268320000003</v>
      </c>
      <c r="AB44" s="37">
        <f t="shared" si="4"/>
        <v>-3611.268320000003</v>
      </c>
      <c r="AC44" s="38">
        <f t="shared" si="6"/>
        <v>5167.487260000009</v>
      </c>
      <c r="AD44" s="39">
        <v>0.053848338540187446</v>
      </c>
      <c r="AE44" s="40">
        <v>0.09477630592351911</v>
      </c>
      <c r="AF44" s="40">
        <v>-5.161055056892398</v>
      </c>
      <c r="AG44" s="41">
        <v>-1.881638846737481</v>
      </c>
      <c r="AH44" s="6"/>
      <c r="AI44" s="78">
        <v>-1579930.06</v>
      </c>
      <c r="AJ44" s="79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0">
        <v>37</v>
      </c>
      <c r="L45" s="32" t="s">
        <v>36</v>
      </c>
      <c r="M45" s="77">
        <v>290672120</v>
      </c>
      <c r="N45" s="98">
        <v>789165.65198</v>
      </c>
      <c r="O45" s="98">
        <v>432165.86968</v>
      </c>
      <c r="P45" s="99">
        <f t="shared" si="0"/>
        <v>54.76237702384854</v>
      </c>
      <c r="Q45" s="98">
        <v>371545.08963999996</v>
      </c>
      <c r="R45" s="100">
        <f t="shared" si="1"/>
        <v>116.31586090903183</v>
      </c>
      <c r="S45" s="101">
        <v>818950.2987200001</v>
      </c>
      <c r="T45" s="98">
        <v>420231.65466</v>
      </c>
      <c r="U45" s="34">
        <f t="shared" si="2"/>
        <v>51.313450317658116</v>
      </c>
      <c r="V45" s="33">
        <v>373865.26679</v>
      </c>
      <c r="W45" s="35">
        <f t="shared" si="5"/>
        <v>112.40189768578956</v>
      </c>
      <c r="X45" s="36"/>
      <c r="Y45" s="33"/>
      <c r="Z45" s="37">
        <f t="shared" si="3"/>
        <v>-29784.646740000113</v>
      </c>
      <c r="AA45" s="37">
        <f t="shared" si="3"/>
        <v>11934.215020000003</v>
      </c>
      <c r="AB45" s="37">
        <f t="shared" si="4"/>
        <v>11934.215020000003</v>
      </c>
      <c r="AC45" s="38">
        <f t="shared" si="6"/>
        <v>-2320.1771500000614</v>
      </c>
      <c r="AD45" s="39">
        <v>0.04296173872865241</v>
      </c>
      <c r="AE45" s="40">
        <v>0.07131163257179098</v>
      </c>
      <c r="AF45" s="40">
        <v>-6.090692068682046</v>
      </c>
      <c r="AG45" s="41">
        <v>0.9505154639175257</v>
      </c>
      <c r="AH45" s="6"/>
      <c r="AI45" s="78">
        <v>-14439646</v>
      </c>
      <c r="AJ45" s="79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1">
        <v>38</v>
      </c>
      <c r="L46" s="32" t="s">
        <v>37</v>
      </c>
      <c r="M46" s="77">
        <v>136996878</v>
      </c>
      <c r="N46" s="98">
        <v>382849.63633999997</v>
      </c>
      <c r="O46" s="98">
        <v>282432.82483999996</v>
      </c>
      <c r="P46" s="99">
        <f t="shared" si="0"/>
        <v>73.77121408290378</v>
      </c>
      <c r="Q46" s="98">
        <v>280214.31629000005</v>
      </c>
      <c r="R46" s="100">
        <f t="shared" si="1"/>
        <v>100.79171848868134</v>
      </c>
      <c r="S46" s="101">
        <v>398803.55419</v>
      </c>
      <c r="T46" s="98">
        <v>279228.92993</v>
      </c>
      <c r="U46" s="34">
        <f t="shared" si="2"/>
        <v>70.01666033221167</v>
      </c>
      <c r="V46" s="33">
        <v>261166.93097</v>
      </c>
      <c r="W46" s="35">
        <f t="shared" si="5"/>
        <v>106.91588283896279</v>
      </c>
      <c r="X46" s="36"/>
      <c r="Y46" s="33"/>
      <c r="Z46" s="37">
        <f t="shared" si="3"/>
        <v>-15953.917850000027</v>
      </c>
      <c r="AA46" s="37">
        <f t="shared" si="3"/>
        <v>3203.8949099999736</v>
      </c>
      <c r="AB46" s="37">
        <f t="shared" si="4"/>
        <v>3203.8949099999736</v>
      </c>
      <c r="AC46" s="38">
        <f t="shared" si="6"/>
        <v>19047.38532000006</v>
      </c>
      <c r="AD46" s="42">
        <v>0.05674108794868632</v>
      </c>
      <c r="AE46" s="43">
        <v>0.10209177162514564</v>
      </c>
      <c r="AF46" s="43">
        <v>-4.45850167955961</v>
      </c>
      <c r="AG46" s="44">
        <v>-2.6930860033726813</v>
      </c>
      <c r="AH46" s="1"/>
      <c r="AI46" s="78">
        <v>-3662640</v>
      </c>
      <c r="AJ46" s="79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6">
        <v>39</v>
      </c>
      <c r="L47" s="32" t="s">
        <v>38</v>
      </c>
      <c r="M47" s="77">
        <v>265453724</v>
      </c>
      <c r="N47" s="98">
        <v>589803.59345</v>
      </c>
      <c r="O47" s="98">
        <v>392216.79785000003</v>
      </c>
      <c r="P47" s="99">
        <f t="shared" si="0"/>
        <v>66.4995605665549</v>
      </c>
      <c r="Q47" s="98">
        <v>346304.70327</v>
      </c>
      <c r="R47" s="100">
        <f t="shared" si="1"/>
        <v>113.2577161518376</v>
      </c>
      <c r="S47" s="101">
        <v>649308.54662</v>
      </c>
      <c r="T47" s="98">
        <v>384268.98898</v>
      </c>
      <c r="U47" s="34">
        <f t="shared" si="2"/>
        <v>59.181261509697755</v>
      </c>
      <c r="V47" s="33">
        <v>382326.69552999997</v>
      </c>
      <c r="W47" s="35">
        <f t="shared" si="5"/>
        <v>100.50801931246458</v>
      </c>
      <c r="X47" s="36"/>
      <c r="Y47" s="33"/>
      <c r="Z47" s="37">
        <f t="shared" si="3"/>
        <v>-59504.95316999999</v>
      </c>
      <c r="AA47" s="37">
        <f t="shared" si="3"/>
        <v>7947.808870000008</v>
      </c>
      <c r="AB47" s="37">
        <f t="shared" si="4"/>
        <v>7947.808870000008</v>
      </c>
      <c r="AC47" s="38">
        <f t="shared" si="6"/>
        <v>-36021.99225999997</v>
      </c>
      <c r="AD47" s="45">
        <v>0.06441101642507298</v>
      </c>
      <c r="AE47" s="46">
        <v>0.1141489396679269</v>
      </c>
      <c r="AF47" s="46">
        <v>-2.304660498628552</v>
      </c>
      <c r="AG47" s="47">
        <v>-1.262498417921782</v>
      </c>
      <c r="AH47" s="1"/>
      <c r="AI47" s="78">
        <v>-37822986.5</v>
      </c>
      <c r="AJ47" s="79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0">
        <v>40</v>
      </c>
      <c r="L48" s="32" t="s">
        <v>39</v>
      </c>
      <c r="M48" s="77">
        <v>65684273</v>
      </c>
      <c r="N48" s="98">
        <v>171966.98391</v>
      </c>
      <c r="O48" s="98">
        <v>140538.49933000002</v>
      </c>
      <c r="P48" s="99">
        <f t="shared" si="0"/>
        <v>81.72411711515026</v>
      </c>
      <c r="Q48" s="98">
        <v>131836.79087</v>
      </c>
      <c r="R48" s="100">
        <f t="shared" si="1"/>
        <v>106.6003642857027</v>
      </c>
      <c r="S48" s="101">
        <v>222207.24533</v>
      </c>
      <c r="T48" s="98">
        <v>129540.38634</v>
      </c>
      <c r="U48" s="34">
        <f t="shared" si="2"/>
        <v>58.297102845417825</v>
      </c>
      <c r="V48" s="33">
        <v>125977.30504</v>
      </c>
      <c r="W48" s="35">
        <f t="shared" si="5"/>
        <v>102.82835174071127</v>
      </c>
      <c r="X48" s="36"/>
      <c r="Y48" s="33"/>
      <c r="Z48" s="37">
        <f t="shared" si="3"/>
        <v>-50240.261419999995</v>
      </c>
      <c r="AA48" s="37">
        <f t="shared" si="3"/>
        <v>10998.112990000023</v>
      </c>
      <c r="AB48" s="37">
        <f t="shared" si="4"/>
        <v>10998.112990000023</v>
      </c>
      <c r="AC48" s="38">
        <f t="shared" si="6"/>
        <v>5859.4858299999905</v>
      </c>
      <c r="AD48" s="39">
        <v>0.04593840619608707</v>
      </c>
      <c r="AE48" s="40">
        <v>0.07616931925382672</v>
      </c>
      <c r="AF48" s="40">
        <v>-3.8113467540687815</v>
      </c>
      <c r="AG48" s="41">
        <v>-2.755129958960328</v>
      </c>
      <c r="AH48" s="6"/>
      <c r="AI48" s="78">
        <v>-4177366.9</v>
      </c>
      <c r="AJ48" s="79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0">
        <v>27</v>
      </c>
      <c r="L49" s="32" t="s">
        <v>40</v>
      </c>
      <c r="M49" s="77">
        <v>101729534</v>
      </c>
      <c r="N49" s="98">
        <v>400347.12049</v>
      </c>
      <c r="O49" s="98">
        <v>275602.97011</v>
      </c>
      <c r="P49" s="99">
        <f t="shared" si="0"/>
        <v>68.84100222144201</v>
      </c>
      <c r="Q49" s="98">
        <v>242240.00908000002</v>
      </c>
      <c r="R49" s="100">
        <f t="shared" si="1"/>
        <v>113.7726881520145</v>
      </c>
      <c r="S49" s="101">
        <v>404090.82049</v>
      </c>
      <c r="T49" s="98">
        <v>268419.93471</v>
      </c>
      <c r="U49" s="34">
        <f t="shared" si="2"/>
        <v>66.42564520137189</v>
      </c>
      <c r="V49" s="33">
        <v>244276.51438</v>
      </c>
      <c r="W49" s="35">
        <f t="shared" si="5"/>
        <v>109.88364370241592</v>
      </c>
      <c r="X49" s="36"/>
      <c r="Y49" s="33"/>
      <c r="Z49" s="37">
        <f t="shared" si="3"/>
        <v>-3743.7000000000116</v>
      </c>
      <c r="AA49" s="37">
        <f t="shared" si="3"/>
        <v>7183.035399999993</v>
      </c>
      <c r="AB49" s="37">
        <f t="shared" si="4"/>
        <v>7183.035399999993</v>
      </c>
      <c r="AC49" s="38">
        <f t="shared" si="6"/>
        <v>-2036.5052999999898</v>
      </c>
      <c r="AD49" s="39">
        <v>0.04029760690301636</v>
      </c>
      <c r="AE49" s="40">
        <v>0.06703608698367977</v>
      </c>
      <c r="AF49" s="40">
        <v>-16.00615678398578</v>
      </c>
      <c r="AG49" s="41">
        <v>-3.8702928870292888</v>
      </c>
      <c r="AH49" s="6"/>
      <c r="AI49" s="78">
        <v>-4032000</v>
      </c>
      <c r="AJ49" s="79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0">
        <v>41</v>
      </c>
      <c r="L50" s="32" t="s">
        <v>41</v>
      </c>
      <c r="M50" s="77">
        <v>109389694</v>
      </c>
      <c r="N50" s="98">
        <v>513847.28012999997</v>
      </c>
      <c r="O50" s="98">
        <v>285845.81324</v>
      </c>
      <c r="P50" s="99">
        <f t="shared" si="0"/>
        <v>55.62855429879533</v>
      </c>
      <c r="Q50" s="98">
        <v>227400.36337</v>
      </c>
      <c r="R50" s="100">
        <f t="shared" si="1"/>
        <v>125.7015639745941</v>
      </c>
      <c r="S50" s="101">
        <v>575905.33113</v>
      </c>
      <c r="T50" s="98">
        <v>302769.58989999996</v>
      </c>
      <c r="U50" s="34">
        <f t="shared" si="2"/>
        <v>52.57280555224715</v>
      </c>
      <c r="V50" s="33">
        <v>258461.89862</v>
      </c>
      <c r="W50" s="35">
        <f t="shared" si="5"/>
        <v>117.14283285721069</v>
      </c>
      <c r="X50" s="36"/>
      <c r="Y50" s="33"/>
      <c r="Z50" s="37">
        <f t="shared" si="3"/>
        <v>-62058.05099999998</v>
      </c>
      <c r="AA50" s="37">
        <f t="shared" si="3"/>
        <v>-16923.776659999974</v>
      </c>
      <c r="AB50" s="37">
        <f t="shared" si="4"/>
        <v>-16923.776659999974</v>
      </c>
      <c r="AC50" s="38">
        <f t="shared" si="6"/>
        <v>-31061.535249999986</v>
      </c>
      <c r="AD50" s="39">
        <v>0.05326307423303124</v>
      </c>
      <c r="AE50" s="40">
        <v>0.09954783125371347</v>
      </c>
      <c r="AF50" s="40">
        <v>-11.705024311183145</v>
      </c>
      <c r="AG50" s="41">
        <v>-4.211678832116788</v>
      </c>
      <c r="AH50" s="6"/>
      <c r="AI50" s="78">
        <v>-7354000</v>
      </c>
      <c r="AJ50" s="79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0">
        <v>28</v>
      </c>
      <c r="L51" s="32" t="s">
        <v>42</v>
      </c>
      <c r="M51" s="77">
        <v>67693875</v>
      </c>
      <c r="N51" s="98">
        <v>188489.64713</v>
      </c>
      <c r="O51" s="98">
        <v>129417.40045999999</v>
      </c>
      <c r="P51" s="99">
        <f t="shared" si="0"/>
        <v>68.66021685039375</v>
      </c>
      <c r="Q51" s="98">
        <v>121741.43835</v>
      </c>
      <c r="R51" s="100">
        <f t="shared" si="1"/>
        <v>106.30513505839485</v>
      </c>
      <c r="S51" s="101">
        <v>195336.34713</v>
      </c>
      <c r="T51" s="98">
        <v>122477.3256</v>
      </c>
      <c r="U51" s="34">
        <f t="shared" si="2"/>
        <v>62.70073511638314</v>
      </c>
      <c r="V51" s="33">
        <v>114661.6839</v>
      </c>
      <c r="W51" s="35">
        <f t="shared" si="5"/>
        <v>106.81626279517774</v>
      </c>
      <c r="X51" s="36"/>
      <c r="Y51" s="33"/>
      <c r="Z51" s="37">
        <f t="shared" si="3"/>
        <v>-6846.700000000012</v>
      </c>
      <c r="AA51" s="37">
        <f t="shared" si="3"/>
        <v>6940.074859999993</v>
      </c>
      <c r="AB51" s="37">
        <f t="shared" si="4"/>
        <v>6940.074859999993</v>
      </c>
      <c r="AC51" s="38">
        <f t="shared" si="6"/>
        <v>7079.754449999993</v>
      </c>
      <c r="AD51" s="39">
        <v>0.06963788300835655</v>
      </c>
      <c r="AE51" s="40">
        <v>0.1392757660167131</v>
      </c>
      <c r="AF51" s="40">
        <v>-3.4588442308341527</v>
      </c>
      <c r="AG51" s="41">
        <v>-0.841025641025641</v>
      </c>
      <c r="AH51" s="6"/>
      <c r="AI51" s="78">
        <v>-2110000</v>
      </c>
      <c r="AJ51" s="79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0">
        <v>42</v>
      </c>
      <c r="L52" s="32" t="s">
        <v>43</v>
      </c>
      <c r="M52" s="77">
        <v>122130220</v>
      </c>
      <c r="N52" s="98">
        <v>364341.4366</v>
      </c>
      <c r="O52" s="98">
        <v>243789.27686</v>
      </c>
      <c r="P52" s="99">
        <f t="shared" si="0"/>
        <v>66.91231146668866</v>
      </c>
      <c r="Q52" s="98">
        <v>257428.01771000001</v>
      </c>
      <c r="R52" s="100">
        <f t="shared" si="1"/>
        <v>94.70192057130143</v>
      </c>
      <c r="S52" s="101">
        <v>397488.37684</v>
      </c>
      <c r="T52" s="98">
        <v>248902.02033</v>
      </c>
      <c r="U52" s="34">
        <f t="shared" si="2"/>
        <v>62.61869147187413</v>
      </c>
      <c r="V52" s="33">
        <v>251455.79747</v>
      </c>
      <c r="W52" s="35">
        <f t="shared" si="5"/>
        <v>98.98440315725682</v>
      </c>
      <c r="X52" s="36"/>
      <c r="Y52" s="33"/>
      <c r="Z52" s="37">
        <f t="shared" si="3"/>
        <v>-33146.94023999997</v>
      </c>
      <c r="AA52" s="37">
        <f t="shared" si="3"/>
        <v>-5112.743469999987</v>
      </c>
      <c r="AB52" s="37">
        <f t="shared" si="4"/>
        <v>-5112.743469999987</v>
      </c>
      <c r="AC52" s="38">
        <f t="shared" si="6"/>
        <v>5972.220240000024</v>
      </c>
      <c r="AD52" s="39">
        <v>0.049996894602819926</v>
      </c>
      <c r="AE52" s="40">
        <v>0.08450999947509279</v>
      </c>
      <c r="AF52" s="40">
        <v>-3.3197652972510077</v>
      </c>
      <c r="AG52" s="41">
        <v>0.17878338278931752</v>
      </c>
      <c r="AH52" s="6"/>
      <c r="AI52" s="78">
        <v>-33638400</v>
      </c>
      <c r="AJ52" s="79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0">
        <v>29</v>
      </c>
      <c r="L53" s="32" t="s">
        <v>44</v>
      </c>
      <c r="M53" s="77">
        <v>75516150</v>
      </c>
      <c r="N53" s="98">
        <v>276831.56555</v>
      </c>
      <c r="O53" s="98">
        <v>158769.02807</v>
      </c>
      <c r="P53" s="99">
        <f t="shared" si="0"/>
        <v>57.35221261873183</v>
      </c>
      <c r="Q53" s="98">
        <v>161772.10512</v>
      </c>
      <c r="R53" s="100">
        <f t="shared" si="1"/>
        <v>98.14363728049878</v>
      </c>
      <c r="S53" s="101">
        <v>301055.35323</v>
      </c>
      <c r="T53" s="98">
        <v>154906.38838999998</v>
      </c>
      <c r="U53" s="34">
        <f t="shared" si="2"/>
        <v>51.45445404907141</v>
      </c>
      <c r="V53" s="33">
        <v>154180.33335</v>
      </c>
      <c r="W53" s="35">
        <f t="shared" si="5"/>
        <v>100.47091287469965</v>
      </c>
      <c r="X53" s="36"/>
      <c r="Y53" s="33"/>
      <c r="Z53" s="37">
        <f t="shared" si="3"/>
        <v>-24223.78768000001</v>
      </c>
      <c r="AA53" s="37">
        <f t="shared" si="3"/>
        <v>3862.639680000022</v>
      </c>
      <c r="AB53" s="37">
        <f t="shared" si="4"/>
        <v>3862.639680000022</v>
      </c>
      <c r="AC53" s="38">
        <f t="shared" si="6"/>
        <v>7591.771769999992</v>
      </c>
      <c r="AD53" s="39">
        <v>0.04315256302082829</v>
      </c>
      <c r="AE53" s="40">
        <v>0.0720713782429364</v>
      </c>
      <c r="AF53" s="40">
        <v>-1.1844983141213716</v>
      </c>
      <c r="AG53" s="41">
        <v>-0.8480852143038295</v>
      </c>
      <c r="AH53" s="6"/>
      <c r="AI53" s="78">
        <v>-3283000</v>
      </c>
      <c r="AJ53" s="79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0">
        <v>10</v>
      </c>
      <c r="L54" s="32" t="s">
        <v>45</v>
      </c>
      <c r="M54" s="77">
        <v>78836603</v>
      </c>
      <c r="N54" s="98">
        <v>294394.49219</v>
      </c>
      <c r="O54" s="98">
        <v>203970.97972</v>
      </c>
      <c r="P54" s="99">
        <f t="shared" si="0"/>
        <v>69.28491705217048</v>
      </c>
      <c r="Q54" s="98">
        <v>202705.1371</v>
      </c>
      <c r="R54" s="100">
        <f t="shared" si="1"/>
        <v>100.62447485944845</v>
      </c>
      <c r="S54" s="101">
        <v>289737.90092000004</v>
      </c>
      <c r="T54" s="98">
        <v>193787.57007</v>
      </c>
      <c r="U54" s="34">
        <f t="shared" si="2"/>
        <v>66.88374888292815</v>
      </c>
      <c r="V54" s="33">
        <v>198176.01875999998</v>
      </c>
      <c r="W54" s="35">
        <f t="shared" si="5"/>
        <v>97.78558035555524</v>
      </c>
      <c r="X54" s="36"/>
      <c r="Y54" s="33"/>
      <c r="Z54" s="37">
        <f t="shared" si="3"/>
        <v>4656.591269999975</v>
      </c>
      <c r="AA54" s="37">
        <f t="shared" si="3"/>
        <v>10183.409650000016</v>
      </c>
      <c r="AB54" s="37">
        <f t="shared" si="4"/>
        <v>10183.409650000016</v>
      </c>
      <c r="AC54" s="38">
        <f t="shared" si="6"/>
        <v>4529.118340000015</v>
      </c>
      <c r="AD54" s="39">
        <v>0.05369568790751192</v>
      </c>
      <c r="AE54" s="40">
        <v>0.09732360097323602</v>
      </c>
      <c r="AF54" s="40">
        <v>-22.482409405378952</v>
      </c>
      <c r="AG54" s="41">
        <v>-2.487220447284345</v>
      </c>
      <c r="AH54" s="6"/>
      <c r="AI54" s="78">
        <v>-5068429.42</v>
      </c>
      <c r="AJ54" s="79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0">
        <v>43</v>
      </c>
      <c r="L55" s="32" t="s">
        <v>46</v>
      </c>
      <c r="M55" s="77">
        <v>166872586</v>
      </c>
      <c r="N55" s="98">
        <v>764652.8113899999</v>
      </c>
      <c r="O55" s="98">
        <v>490816.62771</v>
      </c>
      <c r="P55" s="99">
        <f t="shared" si="0"/>
        <v>64.18816754466442</v>
      </c>
      <c r="Q55" s="98">
        <v>444000.77838</v>
      </c>
      <c r="R55" s="100">
        <f t="shared" si="1"/>
        <v>110.54409172452677</v>
      </c>
      <c r="S55" s="101">
        <v>882604.2391</v>
      </c>
      <c r="T55" s="98">
        <v>480821.80904</v>
      </c>
      <c r="U55" s="34">
        <f t="shared" si="2"/>
        <v>54.477622895885766</v>
      </c>
      <c r="V55" s="33">
        <v>412554.06126</v>
      </c>
      <c r="W55" s="35">
        <f t="shared" si="5"/>
        <v>116.54758835036078</v>
      </c>
      <c r="X55" s="36"/>
      <c r="Y55" s="33"/>
      <c r="Z55" s="37">
        <f t="shared" si="3"/>
        <v>-117951.42771000008</v>
      </c>
      <c r="AA55" s="37">
        <f t="shared" si="3"/>
        <v>9994.81866999995</v>
      </c>
      <c r="AB55" s="37">
        <f t="shared" si="4"/>
        <v>9994.81866999995</v>
      </c>
      <c r="AC55" s="38">
        <f t="shared" si="6"/>
        <v>31446.717119999987</v>
      </c>
      <c r="AD55" s="39">
        <v>0.034775808079500974</v>
      </c>
      <c r="AE55" s="40">
        <v>0.060527369318875764</v>
      </c>
      <c r="AF55" s="40">
        <v>-2.554024240928446</v>
      </c>
      <c r="AG55" s="41">
        <v>-1.7750787224471436</v>
      </c>
      <c r="AH55" s="6"/>
      <c r="AI55" s="78">
        <v>-13702638.66</v>
      </c>
      <c r="AJ55" s="79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0">
        <v>11</v>
      </c>
      <c r="L56" s="32" t="s">
        <v>47</v>
      </c>
      <c r="M56" s="77">
        <v>144216610</v>
      </c>
      <c r="N56" s="98">
        <v>461744.81564</v>
      </c>
      <c r="O56" s="98">
        <v>335548.66082</v>
      </c>
      <c r="P56" s="99">
        <f t="shared" si="0"/>
        <v>72.66971917268064</v>
      </c>
      <c r="Q56" s="98">
        <v>326904.57451999997</v>
      </c>
      <c r="R56" s="100">
        <f t="shared" si="1"/>
        <v>102.64422310782659</v>
      </c>
      <c r="S56" s="101">
        <v>519431.99082999997</v>
      </c>
      <c r="T56" s="98">
        <v>323685.76218</v>
      </c>
      <c r="U56" s="34">
        <f t="shared" si="2"/>
        <v>62.31533057153118</v>
      </c>
      <c r="V56" s="33">
        <v>332693.73255</v>
      </c>
      <c r="W56" s="35">
        <f t="shared" si="5"/>
        <v>97.2924135657872</v>
      </c>
      <c r="X56" s="36"/>
      <c r="Y56" s="33"/>
      <c r="Z56" s="37">
        <f t="shared" si="3"/>
        <v>-57687.17518999998</v>
      </c>
      <c r="AA56" s="37">
        <f t="shared" si="3"/>
        <v>11862.89863999997</v>
      </c>
      <c r="AB56" s="37">
        <f t="shared" si="4"/>
        <v>11862.89863999997</v>
      </c>
      <c r="AC56" s="38">
        <f t="shared" si="6"/>
        <v>-5789.15803000005</v>
      </c>
      <c r="AD56" s="39">
        <v>0.255249210360076</v>
      </c>
      <c r="AE56" s="40">
        <v>0.4489861795958051</v>
      </c>
      <c r="AF56" s="40">
        <v>-6.798912943804863</v>
      </c>
      <c r="AG56" s="41">
        <v>-5.7482993197278915</v>
      </c>
      <c r="AH56" s="6"/>
      <c r="AI56" s="78">
        <v>-9169300.26</v>
      </c>
      <c r="AJ56" s="79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0">
        <v>44</v>
      </c>
      <c r="L57" s="32" t="s">
        <v>48</v>
      </c>
      <c r="M57" s="77">
        <v>195974179</v>
      </c>
      <c r="N57" s="98">
        <v>695376.33984</v>
      </c>
      <c r="O57" s="98">
        <v>361582.67772000004</v>
      </c>
      <c r="P57" s="99">
        <f t="shared" si="0"/>
        <v>51.99812777685203</v>
      </c>
      <c r="Q57" s="98">
        <v>330793.10475</v>
      </c>
      <c r="R57" s="100">
        <f t="shared" si="1"/>
        <v>109.30780373831237</v>
      </c>
      <c r="S57" s="101">
        <v>715825.53628</v>
      </c>
      <c r="T57" s="98">
        <v>348655.33545</v>
      </c>
      <c r="U57" s="34">
        <f t="shared" si="2"/>
        <v>48.70674735381627</v>
      </c>
      <c r="V57" s="33">
        <v>328445.3425</v>
      </c>
      <c r="W57" s="35">
        <f t="shared" si="5"/>
        <v>106.1532286608692</v>
      </c>
      <c r="X57" s="36"/>
      <c r="Y57" s="33"/>
      <c r="Z57" s="37">
        <f t="shared" si="3"/>
        <v>-20449.19643999997</v>
      </c>
      <c r="AA57" s="37">
        <f t="shared" si="3"/>
        <v>12927.342270000023</v>
      </c>
      <c r="AB57" s="37">
        <f t="shared" si="4"/>
        <v>12927.342270000023</v>
      </c>
      <c r="AC57" s="38">
        <f t="shared" si="6"/>
        <v>2347.7622499999707</v>
      </c>
      <c r="AD57" s="39">
        <v>0.06975160335471141</v>
      </c>
      <c r="AE57" s="40">
        <v>0.1309052527621753</v>
      </c>
      <c r="AF57" s="40">
        <v>-3.775231876177857</v>
      </c>
      <c r="AG57" s="41">
        <v>-1.9701269604182226</v>
      </c>
      <c r="AH57" s="6"/>
      <c r="AI57" s="78">
        <v>-13866800</v>
      </c>
      <c r="AJ57" s="79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0">
        <v>12</v>
      </c>
      <c r="L58" s="32" t="s">
        <v>49</v>
      </c>
      <c r="M58" s="77">
        <v>252032069</v>
      </c>
      <c r="N58" s="98">
        <v>1008420.3417400001</v>
      </c>
      <c r="O58" s="98">
        <v>592759.3715700001</v>
      </c>
      <c r="P58" s="99">
        <f t="shared" si="0"/>
        <v>58.780981207421</v>
      </c>
      <c r="Q58" s="98">
        <v>575610.08657</v>
      </c>
      <c r="R58" s="100">
        <f t="shared" si="1"/>
        <v>102.97932322593422</v>
      </c>
      <c r="S58" s="101">
        <v>1008684.6888400001</v>
      </c>
      <c r="T58" s="98">
        <v>574402.76281</v>
      </c>
      <c r="U58" s="34">
        <f t="shared" si="2"/>
        <v>56.94572041839658</v>
      </c>
      <c r="V58" s="33">
        <v>560523.88078</v>
      </c>
      <c r="W58" s="35">
        <f t="shared" si="5"/>
        <v>102.47605543776062</v>
      </c>
      <c r="X58" s="36"/>
      <c r="Y58" s="33"/>
      <c r="Z58" s="37">
        <f t="shared" si="3"/>
        <v>-264.3471000000136</v>
      </c>
      <c r="AA58" s="37">
        <f t="shared" si="3"/>
        <v>18356.60876000009</v>
      </c>
      <c r="AB58" s="37">
        <f t="shared" si="4"/>
        <v>18356.60876000009</v>
      </c>
      <c r="AC58" s="38">
        <f t="shared" si="6"/>
        <v>15086.205790000036</v>
      </c>
      <c r="AD58" s="39">
        <v>0.2080841445306057</v>
      </c>
      <c r="AE58" s="40">
        <v>0.3321406938833558</v>
      </c>
      <c r="AF58" s="40">
        <v>-1.543527099008924</v>
      </c>
      <c r="AG58" s="41">
        <v>1.2592592592592593</v>
      </c>
      <c r="AH58" s="6"/>
      <c r="AI58" s="78">
        <v>-14485097.19</v>
      </c>
      <c r="AJ58" s="79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0">
        <v>13</v>
      </c>
      <c r="L59" s="32" t="s">
        <v>50</v>
      </c>
      <c r="M59" s="77">
        <v>98614562</v>
      </c>
      <c r="N59" s="98">
        <v>253430.04625</v>
      </c>
      <c r="O59" s="98">
        <v>201481.99203999998</v>
      </c>
      <c r="P59" s="99">
        <f t="shared" si="0"/>
        <v>79.50201446960435</v>
      </c>
      <c r="Q59" s="98">
        <v>180358.98605</v>
      </c>
      <c r="R59" s="100">
        <f t="shared" si="1"/>
        <v>111.71164600811414</v>
      </c>
      <c r="S59" s="101">
        <v>289574.32982</v>
      </c>
      <c r="T59" s="98">
        <v>192357.86037</v>
      </c>
      <c r="U59" s="34">
        <f t="shared" si="2"/>
        <v>66.42780127975088</v>
      </c>
      <c r="V59" s="33">
        <v>165767.5983</v>
      </c>
      <c r="W59" s="35">
        <f t="shared" si="5"/>
        <v>116.04068728912749</v>
      </c>
      <c r="X59" s="36"/>
      <c r="Y59" s="33"/>
      <c r="Z59" s="37">
        <f t="shared" si="3"/>
        <v>-36144.28356999997</v>
      </c>
      <c r="AA59" s="37">
        <f t="shared" si="3"/>
        <v>9124.131669999973</v>
      </c>
      <c r="AB59" s="37">
        <f t="shared" si="4"/>
        <v>9124.131669999973</v>
      </c>
      <c r="AC59" s="38">
        <f t="shared" si="6"/>
        <v>14591.387749999994</v>
      </c>
      <c r="AD59" s="39">
        <v>0.049998421093168516</v>
      </c>
      <c r="AE59" s="40">
        <v>0.09030886052469876</v>
      </c>
      <c r="AF59" s="40">
        <v>-3.943848368593538</v>
      </c>
      <c r="AG59" s="41">
        <v>-1.7893271461716937</v>
      </c>
      <c r="AH59" s="6"/>
      <c r="AI59" s="78">
        <v>-9840241.37</v>
      </c>
      <c r="AJ59" s="79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0">
        <v>14</v>
      </c>
      <c r="L60" s="32" t="s">
        <v>51</v>
      </c>
      <c r="M60" s="77">
        <v>325023304</v>
      </c>
      <c r="N60" s="98">
        <v>485788.54977</v>
      </c>
      <c r="O60" s="98">
        <v>297896.05601999996</v>
      </c>
      <c r="P60" s="99">
        <f t="shared" si="0"/>
        <v>61.32216499566343</v>
      </c>
      <c r="Q60" s="98">
        <v>245085.98409</v>
      </c>
      <c r="R60" s="100">
        <f t="shared" si="1"/>
        <v>121.54756916275029</v>
      </c>
      <c r="S60" s="101">
        <v>493618.94876999996</v>
      </c>
      <c r="T60" s="98">
        <v>289905.05676999997</v>
      </c>
      <c r="U60" s="34">
        <f t="shared" si="2"/>
        <v>58.73053647806381</v>
      </c>
      <c r="V60" s="33">
        <v>234625.80824</v>
      </c>
      <c r="W60" s="35">
        <f t="shared" si="5"/>
        <v>123.56060015079609</v>
      </c>
      <c r="X60" s="36"/>
      <c r="Y60" s="33"/>
      <c r="Z60" s="37">
        <f t="shared" si="3"/>
        <v>-7830.398999999976</v>
      </c>
      <c r="AA60" s="37">
        <f t="shared" si="3"/>
        <v>7990.9992499999935</v>
      </c>
      <c r="AB60" s="37">
        <f t="shared" si="4"/>
        <v>7990.9992499999935</v>
      </c>
      <c r="AC60" s="38">
        <f t="shared" si="6"/>
        <v>10460.17585</v>
      </c>
      <c r="AD60" s="39">
        <v>0.04139405441298004</v>
      </c>
      <c r="AE60" s="40">
        <v>0.07412297646694198</v>
      </c>
      <c r="AF60" s="40">
        <v>-3.912120397742542</v>
      </c>
      <c r="AG60" s="41">
        <v>-8.045226130653266</v>
      </c>
      <c r="AH60" s="6"/>
      <c r="AI60" s="82">
        <v>-40951926.45</v>
      </c>
      <c r="AJ60" s="83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1">
        <v>45</v>
      </c>
      <c r="L61" s="32" t="s">
        <v>52</v>
      </c>
      <c r="M61" s="77">
        <v>72906330</v>
      </c>
      <c r="N61" s="98">
        <v>114967.41489</v>
      </c>
      <c r="O61" s="98">
        <v>83628.77188</v>
      </c>
      <c r="P61" s="99">
        <f t="shared" si="0"/>
        <v>72.74128235380034</v>
      </c>
      <c r="Q61" s="98">
        <v>80900.37249</v>
      </c>
      <c r="R61" s="100">
        <f t="shared" si="1"/>
        <v>103.37254243215908</v>
      </c>
      <c r="S61" s="101">
        <v>126970.50243000001</v>
      </c>
      <c r="T61" s="98">
        <v>82878.51683</v>
      </c>
      <c r="U61" s="34">
        <f t="shared" si="2"/>
        <v>65.27383545299561</v>
      </c>
      <c r="V61" s="33">
        <v>80251.67883</v>
      </c>
      <c r="W61" s="35">
        <f t="shared" si="5"/>
        <v>103.2732499036743</v>
      </c>
      <c r="X61" s="36"/>
      <c r="Y61" s="33"/>
      <c r="Z61" s="37">
        <f t="shared" si="3"/>
        <v>-12003.087540000008</v>
      </c>
      <c r="AA61" s="37">
        <f t="shared" si="3"/>
        <v>750.255050000007</v>
      </c>
      <c r="AB61" s="37">
        <f t="shared" si="4"/>
        <v>750.255050000007</v>
      </c>
      <c r="AC61" s="38">
        <f t="shared" si="6"/>
        <v>648.6936599999899</v>
      </c>
      <c r="AD61" s="42">
        <v>0</v>
      </c>
      <c r="AE61" s="43">
        <v>0</v>
      </c>
      <c r="AF61" s="43">
        <v>23.225370310270716</v>
      </c>
      <c r="AG61" s="44"/>
      <c r="AH61" s="1"/>
      <c r="AI61" s="78">
        <v>-8662831</v>
      </c>
      <c r="AJ61" s="79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8" t="s">
        <v>53</v>
      </c>
      <c r="M62" s="49">
        <f>SUM(M19:M61)</f>
        <v>9942101520.17</v>
      </c>
      <c r="N62" s="102">
        <f>SUM(N19:N61)</f>
        <v>34808202.440179996</v>
      </c>
      <c r="O62" s="102">
        <f>SUM(O19:O61)</f>
        <v>20563954.331239987</v>
      </c>
      <c r="P62" s="103">
        <f t="shared" si="0"/>
        <v>59.07789799424543</v>
      </c>
      <c r="Q62" s="102">
        <f>SUM(Q19:Q61)</f>
        <v>18860233.550499994</v>
      </c>
      <c r="R62" s="104">
        <f>O62/Q62*100</f>
        <v>109.03340234986022</v>
      </c>
      <c r="S62" s="102">
        <f>SUM(S19:S61)</f>
        <v>36829285.015310004</v>
      </c>
      <c r="T62" s="102">
        <f>SUM(T19:T61)</f>
        <v>20078115.795469996</v>
      </c>
      <c r="U62" s="52">
        <f t="shared" si="2"/>
        <v>54.516713498846045</v>
      </c>
      <c r="V62" s="50">
        <f>SUM(V19:V61)</f>
        <v>18469009.262270004</v>
      </c>
      <c r="W62" s="51">
        <f>T62/V62*100</f>
        <v>108.71246806122517</v>
      </c>
      <c r="X62" s="53">
        <f>SUM(X19:X61)</f>
        <v>0</v>
      </c>
      <c r="Y62" s="54">
        <f>SUM(Y19:Y61)</f>
        <v>0</v>
      </c>
      <c r="Z62" s="55">
        <f>SUM(Z19:Z61)</f>
        <v>-2021082.5751300007</v>
      </c>
      <c r="AA62" s="55">
        <f>SUM(AA19:AA61)</f>
        <v>485838.5357700009</v>
      </c>
      <c r="AB62" s="55">
        <f>SUM(AB19:AB61)</f>
        <v>485838.5357700009</v>
      </c>
      <c r="AC62" s="56">
        <f t="shared" si="6"/>
        <v>391224.28822999075</v>
      </c>
      <c r="AD62" s="57" t="s">
        <v>54</v>
      </c>
      <c r="AE62" s="58" t="s">
        <v>55</v>
      </c>
      <c r="AI62" s="84">
        <f>SUM(AI19:AI61)</f>
        <v>-922006965.6800001</v>
      </c>
      <c r="AJ62" s="84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9"/>
      <c r="M63" s="60"/>
      <c r="N63" s="98" t="e">
        <f>#REF!/1000</f>
        <v>#REF!</v>
      </c>
      <c r="O63" s="98" t="e">
        <f>#REF!/1000</f>
        <v>#REF!</v>
      </c>
      <c r="P63" s="105">
        <v>66.7</v>
      </c>
      <c r="Q63" s="105">
        <f>SUM(Q19:Q62)</f>
        <v>37720467.10099999</v>
      </c>
      <c r="R63" s="105"/>
      <c r="S63" s="105"/>
      <c r="T63" s="105"/>
      <c r="U63" s="60"/>
      <c r="V63" s="60"/>
      <c r="W63" s="61"/>
      <c r="X63" s="62"/>
      <c r="Y63" s="62"/>
      <c r="Z63" s="60"/>
      <c r="AA63" s="60"/>
      <c r="AB63" s="85">
        <v>1924530.66369</v>
      </c>
      <c r="AC63" s="60"/>
      <c r="AD63" s="57"/>
      <c r="AE63" s="58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98" t="e">
        <f>#REF!/1000</f>
        <v>#REF!</v>
      </c>
      <c r="O64" s="98" t="e">
        <f>#REF!/1000</f>
        <v>#REF!</v>
      </c>
      <c r="P64" s="106"/>
      <c r="Q64" s="106"/>
      <c r="R64" s="106"/>
      <c r="S64" s="106"/>
      <c r="T64" s="106"/>
      <c r="U64" s="1"/>
      <c r="V64" s="1"/>
      <c r="W64" s="61"/>
      <c r="X64" s="1"/>
      <c r="Y64" s="1"/>
      <c r="Z64" s="1"/>
      <c r="AA64" s="1"/>
      <c r="AB64" s="63">
        <f>AB63+AB62</f>
        <v>2410369.1994600007</v>
      </c>
      <c r="AC64" s="1"/>
      <c r="AD64" s="6"/>
      <c r="AE64" s="6"/>
    </row>
    <row r="65" ht="21.75" customHeight="1">
      <c r="W65" s="61"/>
    </row>
    <row r="66" spans="12:23" ht="98.25" customHeight="1">
      <c r="L66" s="120" t="s">
        <v>61</v>
      </c>
      <c r="M66" s="121"/>
      <c r="N66" s="121"/>
      <c r="O66" s="121"/>
      <c r="P66" s="121"/>
      <c r="Q66" s="107"/>
      <c r="R66" s="107"/>
      <c r="S66" s="119" t="s">
        <v>60</v>
      </c>
      <c r="T66" s="119"/>
      <c r="U66" s="119"/>
      <c r="W66" s="61"/>
    </row>
    <row r="67" spans="23:28" ht="12.75">
      <c r="W67" s="86"/>
      <c r="AB67" s="64" t="s">
        <v>59</v>
      </c>
    </row>
  </sheetData>
  <sheetProtection/>
  <autoFilter ref="A18:AJ18"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2019-10-17T06:30:19Z</cp:lastPrinted>
  <dcterms:created xsi:type="dcterms:W3CDTF">2007-02-26T07:16:01Z</dcterms:created>
  <dcterms:modified xsi:type="dcterms:W3CDTF">2019-10-17T06:31:02Z</dcterms:modified>
  <cp:category/>
  <cp:version/>
  <cp:contentType/>
  <cp:contentStatus/>
</cp:coreProperties>
</file>