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744" activeTab="1"/>
  </bookViews>
  <sheets>
    <sheet name="ИНП" sheetId="1" r:id="rId1"/>
    <sheet name="расчет дотации" sheetId="2" r:id="rId2"/>
    <sheet name="доп. норматив НДФЛ" sheetId="4" r:id="rId3"/>
    <sheet name="ОКТМО" sheetId="6" state="hidden" r:id="rId4"/>
    <sheet name="ИД" sheetId="7" state="hidden" r:id="rId5"/>
    <sheet name="Лист1" sheetId="9" state="hidden" r:id="rId6"/>
  </sheets>
  <externalReferences>
    <externalReference r:id="rId7"/>
    <externalReference r:id="rId8"/>
  </externalReferences>
  <definedNames>
    <definedName name="Группа_1">'[1]Дот Сбаланс - Рейтинг ЭКОНОМИКА'!$B$7:$B$11</definedName>
    <definedName name="Группа_2">'[1]Расчет Дот. сбаланс'!$F$6:$F$10</definedName>
    <definedName name="Группа_3">'[1]Расчет Дот. сбаланс'!$F$11:$F$14</definedName>
    <definedName name="Группа_4">'[1]Расчет Дот. сбаланс'!$F$15:$F$22</definedName>
    <definedName name="Группа_5">'[1]Расчет Дот. сбаланс'!$F$23:$F$36</definedName>
    <definedName name="Группа_6">'[1]Расчет Дот. сбаланс'!$F$37:$F$45</definedName>
    <definedName name="Группа_7">'[1]Расчет Дот. сбаланс'!$F$46:$F$47</definedName>
    <definedName name="Группы">'[1]Расчет Дот. сбаланс'!$F$5:$F$47</definedName>
    <definedName name="Доп_нормативы">#REF!</definedName>
    <definedName name="_xlnm.Print_Titles" localSheetId="2">'доп. норматив НДФЛ'!$A:$A</definedName>
    <definedName name="_xlnm.Print_Titles" localSheetId="0">ИНП!$B:$B</definedName>
    <definedName name="Наименование_по_ОКТМО">ОКТМО!$B$2:$C$413</definedName>
    <definedName name="Нал_дох">#REF!</definedName>
    <definedName name="НД">#REF!</definedName>
    <definedName name="НДФЛ_ИД">ИД!$A$1:$I$48</definedName>
    <definedName name="_xlnm.Print_Area" localSheetId="1">'расчет дотации'!$A$1:$I$54</definedName>
    <definedName name="Рейтинг_для_стимулирования">'[1]Дот Сбаланс - Рейтинг ЭКОНОМИКА'!$CD$7:$CZ$46</definedName>
    <definedName name="Рейтинг_за_НД">'[2]Рейтинг за НД'!$B$4:$I$43</definedName>
    <definedName name="Рейтинг_разв_ЭК">'[1]Дот Сбаланс - Рейтинг ЭКОНОМИКА'!$CP$6:$CZ$46</definedName>
    <definedName name="ЭК_ПОТЕНЦИАЛ">'[1]Дот Сбаланс - Рейтинг ЭКОНОМИКА'!$D$4:$CO$46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" l="1"/>
  <c r="D13" i="4" s="1"/>
  <c r="R13" i="4" s="1"/>
  <c r="G13" i="4"/>
  <c r="O13" i="4" s="1"/>
  <c r="M13" i="4" s="1"/>
  <c r="F13" i="4"/>
  <c r="E13" i="4"/>
  <c r="H49" i="2"/>
  <c r="C13" i="4" l="1"/>
  <c r="Q13" i="4" s="1"/>
  <c r="P13" i="4" s="1"/>
  <c r="W11" i="1" l="1"/>
  <c r="R11" i="1"/>
  <c r="P11" i="1"/>
  <c r="N11" i="1"/>
  <c r="L11" i="1"/>
  <c r="I11" i="1"/>
  <c r="G11" i="1"/>
  <c r="C49" i="1"/>
  <c r="S11" i="1" l="1"/>
  <c r="U11" i="1" s="1"/>
  <c r="B48" i="9"/>
  <c r="Q46" i="7"/>
  <c r="P46" i="7"/>
  <c r="O46" i="7"/>
  <c r="N46" i="7"/>
  <c r="R45" i="7"/>
  <c r="R44" i="7"/>
  <c r="R43" i="7"/>
  <c r="R42" i="7"/>
  <c r="R41" i="7"/>
  <c r="R40" i="7"/>
  <c r="C40" i="7"/>
  <c r="B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I5" i="7"/>
  <c r="H5" i="7"/>
  <c r="G5" i="7"/>
  <c r="F5" i="7"/>
  <c r="E5" i="7"/>
  <c r="D5" i="7"/>
  <c r="C5" i="7"/>
  <c r="B5" i="7"/>
  <c r="R4" i="7"/>
  <c r="R3" i="7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80" i="6"/>
  <c r="C379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C346" i="6"/>
  <c r="C345" i="6"/>
  <c r="C344" i="6"/>
  <c r="C343" i="6"/>
  <c r="C342" i="6"/>
  <c r="C341" i="6"/>
  <c r="C340" i="6"/>
  <c r="C339" i="6"/>
  <c r="C338" i="6"/>
  <c r="C337" i="6"/>
  <c r="C336" i="6"/>
  <c r="C335" i="6"/>
  <c r="C334" i="6"/>
  <c r="C333" i="6"/>
  <c r="C332" i="6"/>
  <c r="C331" i="6"/>
  <c r="C330" i="6"/>
  <c r="C329" i="6"/>
  <c r="C328" i="6"/>
  <c r="C327" i="6"/>
  <c r="C326" i="6"/>
  <c r="C325" i="6"/>
  <c r="C324" i="6"/>
  <c r="C323" i="6"/>
  <c r="C322" i="6"/>
  <c r="C321" i="6"/>
  <c r="C320" i="6"/>
  <c r="C319" i="6"/>
  <c r="C318" i="6"/>
  <c r="C317" i="6"/>
  <c r="C316" i="6"/>
  <c r="C315" i="6"/>
  <c r="C314" i="6"/>
  <c r="C313" i="6"/>
  <c r="C312" i="6"/>
  <c r="C311" i="6"/>
  <c r="C310" i="6"/>
  <c r="C309" i="6"/>
  <c r="C308" i="6"/>
  <c r="C307" i="6"/>
  <c r="C306" i="6"/>
  <c r="C305" i="6"/>
  <c r="C304" i="6"/>
  <c r="C303" i="6"/>
  <c r="C302" i="6"/>
  <c r="C301" i="6"/>
  <c r="C300" i="6"/>
  <c r="C299" i="6"/>
  <c r="C298" i="6"/>
  <c r="C297" i="6"/>
  <c r="C296" i="6"/>
  <c r="C295" i="6"/>
  <c r="C294" i="6"/>
  <c r="C293" i="6"/>
  <c r="C292" i="6"/>
  <c r="C291" i="6"/>
  <c r="C290" i="6"/>
  <c r="C289" i="6"/>
  <c r="C288" i="6"/>
  <c r="C287" i="6"/>
  <c r="C286" i="6"/>
  <c r="C285" i="6"/>
  <c r="C284" i="6"/>
  <c r="C283" i="6"/>
  <c r="C282" i="6"/>
  <c r="C281" i="6"/>
  <c r="C280" i="6"/>
  <c r="C279" i="6"/>
  <c r="C278" i="6"/>
  <c r="C277" i="6"/>
  <c r="C276" i="6"/>
  <c r="C275" i="6"/>
  <c r="C274" i="6"/>
  <c r="C273" i="6"/>
  <c r="C272" i="6"/>
  <c r="C271" i="6"/>
  <c r="C270" i="6"/>
  <c r="C269" i="6"/>
  <c r="C268" i="6"/>
  <c r="C267" i="6"/>
  <c r="C266" i="6"/>
  <c r="C265" i="6"/>
  <c r="C264" i="6"/>
  <c r="C263" i="6"/>
  <c r="C262" i="6"/>
  <c r="C261" i="6"/>
  <c r="C260" i="6"/>
  <c r="C259" i="6"/>
  <c r="C258" i="6"/>
  <c r="C257" i="6"/>
  <c r="C256" i="6"/>
  <c r="C255" i="6"/>
  <c r="C254" i="6"/>
  <c r="C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H50" i="4"/>
  <c r="G50" i="4"/>
  <c r="F50" i="4"/>
  <c r="E50" i="4"/>
  <c r="H49" i="4"/>
  <c r="G49" i="4"/>
  <c r="F49" i="4"/>
  <c r="E49" i="4"/>
  <c r="H48" i="4"/>
  <c r="G48" i="4"/>
  <c r="F48" i="4"/>
  <c r="E48" i="4"/>
  <c r="H47" i="4"/>
  <c r="G47" i="4"/>
  <c r="F47" i="4"/>
  <c r="E47" i="4"/>
  <c r="H46" i="4"/>
  <c r="G46" i="4"/>
  <c r="F46" i="4"/>
  <c r="E46" i="4"/>
  <c r="H45" i="4"/>
  <c r="G45" i="4"/>
  <c r="F45" i="4"/>
  <c r="E45" i="4"/>
  <c r="H44" i="4"/>
  <c r="G44" i="4"/>
  <c r="F44" i="4"/>
  <c r="E44" i="4"/>
  <c r="H43" i="4"/>
  <c r="G43" i="4"/>
  <c r="F43" i="4"/>
  <c r="E43" i="4"/>
  <c r="H42" i="4"/>
  <c r="G42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H35" i="4"/>
  <c r="G35" i="4"/>
  <c r="F35" i="4"/>
  <c r="E35" i="4"/>
  <c r="H34" i="4"/>
  <c r="G34" i="4"/>
  <c r="F34" i="4"/>
  <c r="E34" i="4"/>
  <c r="H33" i="4"/>
  <c r="G33" i="4"/>
  <c r="F33" i="4"/>
  <c r="E33" i="4"/>
  <c r="H32" i="4"/>
  <c r="G32" i="4"/>
  <c r="F32" i="4"/>
  <c r="E32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G28" i="4"/>
  <c r="F28" i="4"/>
  <c r="E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20" i="4"/>
  <c r="G20" i="4"/>
  <c r="F20" i="4"/>
  <c r="E20" i="4"/>
  <c r="H19" i="4"/>
  <c r="G19" i="4"/>
  <c r="F19" i="4"/>
  <c r="E19" i="4"/>
  <c r="H18" i="4"/>
  <c r="G18" i="4"/>
  <c r="F18" i="4"/>
  <c r="E18" i="4"/>
  <c r="H17" i="4"/>
  <c r="G17" i="4"/>
  <c r="F17" i="4"/>
  <c r="E17" i="4"/>
  <c r="H16" i="4"/>
  <c r="G16" i="4"/>
  <c r="F16" i="4"/>
  <c r="E16" i="4"/>
  <c r="H15" i="4"/>
  <c r="G15" i="4"/>
  <c r="F15" i="4"/>
  <c r="E15" i="4"/>
  <c r="H14" i="4"/>
  <c r="G14" i="4"/>
  <c r="F14" i="4"/>
  <c r="E14" i="4"/>
  <c r="H12" i="4"/>
  <c r="G12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A3" i="2"/>
  <c r="T49" i="1"/>
  <c r="W49" i="1"/>
  <c r="Q49" i="1"/>
  <c r="O49" i="1"/>
  <c r="M49" i="1"/>
  <c r="K49" i="1"/>
  <c r="J49" i="1"/>
  <c r="H49" i="1"/>
  <c r="F49" i="1"/>
  <c r="E49" i="1"/>
  <c r="D49" i="1"/>
  <c r="W48" i="1"/>
  <c r="R48" i="1"/>
  <c r="P48" i="1"/>
  <c r="N48" i="1"/>
  <c r="L48" i="1"/>
  <c r="I48" i="1"/>
  <c r="G48" i="1"/>
  <c r="W47" i="1"/>
  <c r="R47" i="1"/>
  <c r="P47" i="1"/>
  <c r="N47" i="1"/>
  <c r="L47" i="1"/>
  <c r="I47" i="1"/>
  <c r="G47" i="1"/>
  <c r="W46" i="1"/>
  <c r="R46" i="1"/>
  <c r="P46" i="1"/>
  <c r="N46" i="1"/>
  <c r="L46" i="1"/>
  <c r="I46" i="1"/>
  <c r="G46" i="1"/>
  <c r="W45" i="1"/>
  <c r="R45" i="1"/>
  <c r="P45" i="1"/>
  <c r="N45" i="1"/>
  <c r="L45" i="1"/>
  <c r="I45" i="1"/>
  <c r="G45" i="1"/>
  <c r="W44" i="1"/>
  <c r="R44" i="1"/>
  <c r="P44" i="1"/>
  <c r="N44" i="1"/>
  <c r="L44" i="1"/>
  <c r="I44" i="1"/>
  <c r="G44" i="1"/>
  <c r="W43" i="1"/>
  <c r="R43" i="1"/>
  <c r="P43" i="1"/>
  <c r="N43" i="1"/>
  <c r="L43" i="1"/>
  <c r="I43" i="1"/>
  <c r="G43" i="1"/>
  <c r="W42" i="1"/>
  <c r="R42" i="1"/>
  <c r="P42" i="1"/>
  <c r="N42" i="1"/>
  <c r="L42" i="1"/>
  <c r="I42" i="1"/>
  <c r="G42" i="1"/>
  <c r="W41" i="1"/>
  <c r="R41" i="1"/>
  <c r="P41" i="1"/>
  <c r="N41" i="1"/>
  <c r="L41" i="1"/>
  <c r="I41" i="1"/>
  <c r="G41" i="1"/>
  <c r="W40" i="1"/>
  <c r="R40" i="1"/>
  <c r="P40" i="1"/>
  <c r="N40" i="1"/>
  <c r="L40" i="1"/>
  <c r="I40" i="1"/>
  <c r="G40" i="1"/>
  <c r="W39" i="1"/>
  <c r="R39" i="1"/>
  <c r="P39" i="1"/>
  <c r="N39" i="1"/>
  <c r="L39" i="1"/>
  <c r="I39" i="1"/>
  <c r="G39" i="1"/>
  <c r="W38" i="1"/>
  <c r="R38" i="1"/>
  <c r="P38" i="1"/>
  <c r="N38" i="1"/>
  <c r="L38" i="1"/>
  <c r="I38" i="1"/>
  <c r="G38" i="1"/>
  <c r="W37" i="1"/>
  <c r="R37" i="1"/>
  <c r="P37" i="1"/>
  <c r="N37" i="1"/>
  <c r="L37" i="1"/>
  <c r="I37" i="1"/>
  <c r="G37" i="1"/>
  <c r="W36" i="1"/>
  <c r="R36" i="1"/>
  <c r="P36" i="1"/>
  <c r="N36" i="1"/>
  <c r="L36" i="1"/>
  <c r="I36" i="1"/>
  <c r="G36" i="1"/>
  <c r="W35" i="1"/>
  <c r="R35" i="1"/>
  <c r="P35" i="1"/>
  <c r="N35" i="1"/>
  <c r="L35" i="1"/>
  <c r="I35" i="1"/>
  <c r="G35" i="1"/>
  <c r="W34" i="1"/>
  <c r="R34" i="1"/>
  <c r="P34" i="1"/>
  <c r="N34" i="1"/>
  <c r="L34" i="1"/>
  <c r="I34" i="1"/>
  <c r="G34" i="1"/>
  <c r="W33" i="1"/>
  <c r="R33" i="1"/>
  <c r="P33" i="1"/>
  <c r="N33" i="1"/>
  <c r="L33" i="1"/>
  <c r="I33" i="1"/>
  <c r="G33" i="1"/>
  <c r="W32" i="1"/>
  <c r="R32" i="1"/>
  <c r="P32" i="1"/>
  <c r="N32" i="1"/>
  <c r="L32" i="1"/>
  <c r="I32" i="1"/>
  <c r="G32" i="1"/>
  <c r="W31" i="1"/>
  <c r="R31" i="1"/>
  <c r="P31" i="1"/>
  <c r="N31" i="1"/>
  <c r="L31" i="1"/>
  <c r="I31" i="1"/>
  <c r="G31" i="1"/>
  <c r="W30" i="1"/>
  <c r="R30" i="1"/>
  <c r="P30" i="1"/>
  <c r="N30" i="1"/>
  <c r="L30" i="1"/>
  <c r="I30" i="1"/>
  <c r="G30" i="1"/>
  <c r="W29" i="1"/>
  <c r="R29" i="1"/>
  <c r="P29" i="1"/>
  <c r="N29" i="1"/>
  <c r="L29" i="1"/>
  <c r="I29" i="1"/>
  <c r="G29" i="1"/>
  <c r="W28" i="1"/>
  <c r="R28" i="1"/>
  <c r="P28" i="1"/>
  <c r="N28" i="1"/>
  <c r="L28" i="1"/>
  <c r="I28" i="1"/>
  <c r="G28" i="1"/>
  <c r="W27" i="1"/>
  <c r="R27" i="1"/>
  <c r="P27" i="1"/>
  <c r="N27" i="1"/>
  <c r="L27" i="1"/>
  <c r="I27" i="1"/>
  <c r="G27" i="1"/>
  <c r="W26" i="1"/>
  <c r="R26" i="1"/>
  <c r="P26" i="1"/>
  <c r="N26" i="1"/>
  <c r="L26" i="1"/>
  <c r="I26" i="1"/>
  <c r="G26" i="1"/>
  <c r="W25" i="1"/>
  <c r="R25" i="1"/>
  <c r="P25" i="1"/>
  <c r="N25" i="1"/>
  <c r="L25" i="1"/>
  <c r="I25" i="1"/>
  <c r="G25" i="1"/>
  <c r="W24" i="1"/>
  <c r="R24" i="1"/>
  <c r="P24" i="1"/>
  <c r="N24" i="1"/>
  <c r="L24" i="1"/>
  <c r="I24" i="1"/>
  <c r="G24" i="1"/>
  <c r="W23" i="1"/>
  <c r="R23" i="1"/>
  <c r="P23" i="1"/>
  <c r="N23" i="1"/>
  <c r="L23" i="1"/>
  <c r="I23" i="1"/>
  <c r="G23" i="1"/>
  <c r="W22" i="1"/>
  <c r="R22" i="1"/>
  <c r="P22" i="1"/>
  <c r="N22" i="1"/>
  <c r="L22" i="1"/>
  <c r="I22" i="1"/>
  <c r="G22" i="1"/>
  <c r="W21" i="1"/>
  <c r="R21" i="1"/>
  <c r="P21" i="1"/>
  <c r="N21" i="1"/>
  <c r="L21" i="1"/>
  <c r="I21" i="1"/>
  <c r="G21" i="1"/>
  <c r="W20" i="1"/>
  <c r="R20" i="1"/>
  <c r="P20" i="1"/>
  <c r="N20" i="1"/>
  <c r="L20" i="1"/>
  <c r="I20" i="1"/>
  <c r="G20" i="1"/>
  <c r="W19" i="1"/>
  <c r="R19" i="1"/>
  <c r="P19" i="1"/>
  <c r="N19" i="1"/>
  <c r="L19" i="1"/>
  <c r="I19" i="1"/>
  <c r="G19" i="1"/>
  <c r="W18" i="1"/>
  <c r="R18" i="1"/>
  <c r="P18" i="1"/>
  <c r="N18" i="1"/>
  <c r="L18" i="1"/>
  <c r="I18" i="1"/>
  <c r="G18" i="1"/>
  <c r="W17" i="1"/>
  <c r="R17" i="1"/>
  <c r="P17" i="1"/>
  <c r="N17" i="1"/>
  <c r="L17" i="1"/>
  <c r="I17" i="1"/>
  <c r="G17" i="1"/>
  <c r="W16" i="1"/>
  <c r="R16" i="1"/>
  <c r="P16" i="1"/>
  <c r="N16" i="1"/>
  <c r="L16" i="1"/>
  <c r="I16" i="1"/>
  <c r="G16" i="1"/>
  <c r="W15" i="1"/>
  <c r="R15" i="1"/>
  <c r="P15" i="1"/>
  <c r="N15" i="1"/>
  <c r="L15" i="1"/>
  <c r="I15" i="1"/>
  <c r="G15" i="1"/>
  <c r="W14" i="1"/>
  <c r="R14" i="1"/>
  <c r="P14" i="1"/>
  <c r="N14" i="1"/>
  <c r="L14" i="1"/>
  <c r="I14" i="1"/>
  <c r="G14" i="1"/>
  <c r="W13" i="1"/>
  <c r="R13" i="1"/>
  <c r="P13" i="1"/>
  <c r="N13" i="1"/>
  <c r="L13" i="1"/>
  <c r="I13" i="1"/>
  <c r="G13" i="1"/>
  <c r="W12" i="1"/>
  <c r="R12" i="1"/>
  <c r="P12" i="1"/>
  <c r="N12" i="1"/>
  <c r="L12" i="1"/>
  <c r="I12" i="1"/>
  <c r="G12" i="1"/>
  <c r="W10" i="1"/>
  <c r="R10" i="1"/>
  <c r="P10" i="1"/>
  <c r="N10" i="1"/>
  <c r="L10" i="1"/>
  <c r="I10" i="1"/>
  <c r="G10" i="1"/>
  <c r="W9" i="1"/>
  <c r="R9" i="1"/>
  <c r="P9" i="1"/>
  <c r="N9" i="1"/>
  <c r="L9" i="1"/>
  <c r="I9" i="1"/>
  <c r="G9" i="1"/>
  <c r="W8" i="1"/>
  <c r="R8" i="1"/>
  <c r="P8" i="1"/>
  <c r="N8" i="1"/>
  <c r="L8" i="1"/>
  <c r="I8" i="1"/>
  <c r="G8" i="1"/>
  <c r="W7" i="1"/>
  <c r="R7" i="1"/>
  <c r="P7" i="1"/>
  <c r="N7" i="1"/>
  <c r="L7" i="1"/>
  <c r="I7" i="1"/>
  <c r="G7" i="1"/>
  <c r="W6" i="1"/>
  <c r="R6" i="1"/>
  <c r="P6" i="1"/>
  <c r="N6" i="1"/>
  <c r="L6" i="1"/>
  <c r="I6" i="1"/>
  <c r="G6" i="1"/>
  <c r="W3" i="1"/>
  <c r="C39" i="4" l="1"/>
  <c r="D49" i="4"/>
  <c r="R49" i="4" s="1"/>
  <c r="D25" i="4"/>
  <c r="R25" i="4" s="1"/>
  <c r="D37" i="4"/>
  <c r="R37" i="4" s="1"/>
  <c r="C8" i="4"/>
  <c r="C10" i="4"/>
  <c r="C26" i="4"/>
  <c r="C28" i="4"/>
  <c r="C30" i="4"/>
  <c r="D8" i="4"/>
  <c r="D12" i="4"/>
  <c r="R12" i="4" s="1"/>
  <c r="C15" i="4"/>
  <c r="C17" i="4"/>
  <c r="C21" i="4"/>
  <c r="C23" i="4"/>
  <c r="D36" i="4"/>
  <c r="R36" i="4" s="1"/>
  <c r="D21" i="4"/>
  <c r="R21" i="4" s="1"/>
  <c r="C33" i="4"/>
  <c r="D39" i="4"/>
  <c r="R39" i="4" s="1"/>
  <c r="D33" i="4"/>
  <c r="R33" i="4" s="1"/>
  <c r="D35" i="4"/>
  <c r="R35" i="4" s="1"/>
  <c r="C37" i="4"/>
  <c r="C40" i="4"/>
  <c r="C44" i="4"/>
  <c r="C46" i="4"/>
  <c r="C48" i="4"/>
  <c r="C11" i="4"/>
  <c r="C14" i="4"/>
  <c r="D38" i="4"/>
  <c r="R38" i="4" s="1"/>
  <c r="D40" i="4"/>
  <c r="R40" i="4" s="1"/>
  <c r="D11" i="4"/>
  <c r="R11" i="4" s="1"/>
  <c r="D14" i="4"/>
  <c r="R14" i="4" s="1"/>
  <c r="C16" i="4"/>
  <c r="D23" i="4"/>
  <c r="R23" i="4" s="1"/>
  <c r="C25" i="4"/>
  <c r="C29" i="4"/>
  <c r="C31" i="4"/>
  <c r="C41" i="4"/>
  <c r="D29" i="4"/>
  <c r="R29" i="4" s="1"/>
  <c r="C35" i="4"/>
  <c r="Q35" i="4" s="1"/>
  <c r="D41" i="4"/>
  <c r="R41" i="4" s="1"/>
  <c r="D45" i="4"/>
  <c r="R45" i="4" s="1"/>
  <c r="D47" i="4"/>
  <c r="R47" i="4" s="1"/>
  <c r="D16" i="4"/>
  <c r="R16" i="4" s="1"/>
  <c r="C22" i="4"/>
  <c r="C24" i="4"/>
  <c r="C19" i="4"/>
  <c r="D26" i="4"/>
  <c r="R26" i="4" s="1"/>
  <c r="D28" i="4"/>
  <c r="R28" i="4" s="1"/>
  <c r="D30" i="4"/>
  <c r="R30" i="4" s="1"/>
  <c r="D44" i="4"/>
  <c r="R44" i="4" s="1"/>
  <c r="C50" i="4"/>
  <c r="D17" i="4"/>
  <c r="R17" i="4" s="1"/>
  <c r="D19" i="4"/>
  <c r="R19" i="4" s="1"/>
  <c r="D48" i="4"/>
  <c r="R48" i="4" s="1"/>
  <c r="D43" i="4"/>
  <c r="R43" i="4" s="1"/>
  <c r="D10" i="4"/>
  <c r="R10" i="4" s="1"/>
  <c r="C18" i="4"/>
  <c r="C20" i="4"/>
  <c r="Q20" i="4" s="1"/>
  <c r="P20" i="4" s="1"/>
  <c r="C27" i="4"/>
  <c r="C34" i="4"/>
  <c r="C36" i="4"/>
  <c r="C42" i="4"/>
  <c r="C12" i="4"/>
  <c r="D20" i="4"/>
  <c r="R20" i="4" s="1"/>
  <c r="D27" i="4"/>
  <c r="R27" i="4" s="1"/>
  <c r="D32" i="4"/>
  <c r="R32" i="4" s="1"/>
  <c r="D34" i="4"/>
  <c r="R34" i="4" s="1"/>
  <c r="D42" i="4"/>
  <c r="R42" i="4" s="1"/>
  <c r="C49" i="4"/>
  <c r="D18" i="4"/>
  <c r="R18" i="4" s="1"/>
  <c r="C9" i="4"/>
  <c r="D15" i="4"/>
  <c r="R15" i="4" s="1"/>
  <c r="D22" i="4"/>
  <c r="R22" i="4" s="1"/>
  <c r="D24" i="4"/>
  <c r="R24" i="4" s="1"/>
  <c r="D31" i="4"/>
  <c r="R31" i="4" s="1"/>
  <c r="D46" i="4"/>
  <c r="R46" i="4" s="1"/>
  <c r="D9" i="4"/>
  <c r="R9" i="4" s="1"/>
  <c r="C43" i="4"/>
  <c r="C32" i="4"/>
  <c r="C38" i="4"/>
  <c r="C45" i="4"/>
  <c r="C47" i="4"/>
  <c r="D50" i="4"/>
  <c r="R50" i="4" s="1"/>
  <c r="O12" i="4"/>
  <c r="M12" i="4" s="1"/>
  <c r="O11" i="4"/>
  <c r="M11" i="4" s="1"/>
  <c r="F51" i="4"/>
  <c r="H51" i="4"/>
  <c r="O14" i="4"/>
  <c r="W15" i="4"/>
  <c r="W16" i="4"/>
  <c r="Q17" i="4"/>
  <c r="P17" i="4" s="1"/>
  <c r="W17" i="4"/>
  <c r="W18" i="4"/>
  <c r="W19" i="4"/>
  <c r="W20" i="4"/>
  <c r="W21" i="4"/>
  <c r="W22" i="4"/>
  <c r="W23" i="4"/>
  <c r="W24" i="4"/>
  <c r="Q25" i="4"/>
  <c r="P25" i="4" s="1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O49" i="4"/>
  <c r="M49" i="4" s="1"/>
  <c r="O16" i="4"/>
  <c r="O18" i="4"/>
  <c r="O20" i="4"/>
  <c r="O22" i="4"/>
  <c r="O24" i="4"/>
  <c r="O26" i="4"/>
  <c r="O28" i="4"/>
  <c r="O30" i="4"/>
  <c r="O32" i="4"/>
  <c r="O34" i="4"/>
  <c r="O36" i="4"/>
  <c r="O39" i="4"/>
  <c r="O41" i="4"/>
  <c r="O43" i="4"/>
  <c r="O45" i="4"/>
  <c r="O47" i="4"/>
  <c r="N49" i="1"/>
  <c r="R49" i="1"/>
  <c r="S8" i="1"/>
  <c r="U8" i="1" s="1"/>
  <c r="S9" i="1"/>
  <c r="U9" i="1" s="1"/>
  <c r="S10" i="1"/>
  <c r="U10" i="1" s="1"/>
  <c r="S12" i="1"/>
  <c r="U12" i="1" s="1"/>
  <c r="S13" i="1"/>
  <c r="U13" i="1" s="1"/>
  <c r="S14" i="1"/>
  <c r="U14" i="1" s="1"/>
  <c r="S15" i="1"/>
  <c r="U15" i="1" s="1"/>
  <c r="S19" i="1"/>
  <c r="U19" i="1" s="1"/>
  <c r="S25" i="1"/>
  <c r="U25" i="1" s="1"/>
  <c r="S26" i="1"/>
  <c r="S27" i="1"/>
  <c r="U27" i="1" s="1"/>
  <c r="S29" i="1"/>
  <c r="U29" i="1" s="1"/>
  <c r="S33" i="1"/>
  <c r="U33" i="1" s="1"/>
  <c r="S36" i="1"/>
  <c r="U36" i="1" s="1"/>
  <c r="S38" i="1"/>
  <c r="U38" i="1" s="1"/>
  <c r="S39" i="1"/>
  <c r="S44" i="1"/>
  <c r="U44" i="1" s="1"/>
  <c r="S45" i="1"/>
  <c r="S47" i="1"/>
  <c r="U47" i="1" s="1"/>
  <c r="S48" i="1"/>
  <c r="U48" i="1" s="1"/>
  <c r="G51" i="4"/>
  <c r="O15" i="4"/>
  <c r="O17" i="4"/>
  <c r="O19" i="4"/>
  <c r="O21" i="4"/>
  <c r="O23" i="4"/>
  <c r="O25" i="4"/>
  <c r="O27" i="4"/>
  <c r="O29" i="4"/>
  <c r="O31" i="4"/>
  <c r="O33" i="4"/>
  <c r="O35" i="4"/>
  <c r="O37" i="4"/>
  <c r="O38" i="4"/>
  <c r="O40" i="4"/>
  <c r="O42" i="4"/>
  <c r="O44" i="4"/>
  <c r="O46" i="4"/>
  <c r="O48" i="4"/>
  <c r="G49" i="1"/>
  <c r="S17" i="1"/>
  <c r="U17" i="1" s="1"/>
  <c r="S18" i="1"/>
  <c r="U18" i="1" s="1"/>
  <c r="S20" i="1"/>
  <c r="S21" i="1"/>
  <c r="U21" i="1" s="1"/>
  <c r="S23" i="1"/>
  <c r="U23" i="1" s="1"/>
  <c r="S31" i="1"/>
  <c r="U31" i="1" s="1"/>
  <c r="S35" i="1"/>
  <c r="U35" i="1" s="1"/>
  <c r="S40" i="1"/>
  <c r="U40" i="1" s="1"/>
  <c r="S42" i="1"/>
  <c r="U42" i="1" s="1"/>
  <c r="S46" i="1"/>
  <c r="U46" i="1" s="1"/>
  <c r="E51" i="4"/>
  <c r="O8" i="4"/>
  <c r="M8" i="4" s="1"/>
  <c r="S7" i="1"/>
  <c r="L49" i="1"/>
  <c r="P49" i="1"/>
  <c r="O10" i="4"/>
  <c r="M10" i="4" s="1"/>
  <c r="I49" i="1"/>
  <c r="S6" i="1"/>
  <c r="S16" i="1"/>
  <c r="S22" i="1"/>
  <c r="S24" i="1"/>
  <c r="S28" i="1"/>
  <c r="S30" i="1"/>
  <c r="S32" i="1"/>
  <c r="S34" i="1"/>
  <c r="S37" i="1"/>
  <c r="S41" i="1"/>
  <c r="S43" i="1"/>
  <c r="O9" i="4"/>
  <c r="M9" i="4" s="1"/>
  <c r="N14" i="4"/>
  <c r="V15" i="4"/>
  <c r="N15" i="4"/>
  <c r="V16" i="4"/>
  <c r="N16" i="4"/>
  <c r="V17" i="4"/>
  <c r="N17" i="4"/>
  <c r="V18" i="4"/>
  <c r="N18" i="4"/>
  <c r="V19" i="4"/>
  <c r="N19" i="4"/>
  <c r="V20" i="4"/>
  <c r="N20" i="4"/>
  <c r="V21" i="4"/>
  <c r="N21" i="4"/>
  <c r="V22" i="4"/>
  <c r="N22" i="4"/>
  <c r="V23" i="4"/>
  <c r="N23" i="4"/>
  <c r="V24" i="4"/>
  <c r="N24" i="4"/>
  <c r="V25" i="4"/>
  <c r="N25" i="4"/>
  <c r="V26" i="4"/>
  <c r="N26" i="4"/>
  <c r="V27" i="4"/>
  <c r="N27" i="4"/>
  <c r="V28" i="4"/>
  <c r="N28" i="4"/>
  <c r="V29" i="4"/>
  <c r="N29" i="4"/>
  <c r="V30" i="4"/>
  <c r="N30" i="4"/>
  <c r="V31" i="4"/>
  <c r="N31" i="4"/>
  <c r="V32" i="4"/>
  <c r="N32" i="4"/>
  <c r="V33" i="4"/>
  <c r="N33" i="4"/>
  <c r="V34" i="4"/>
  <c r="N34" i="4"/>
  <c r="V35" i="4"/>
  <c r="N35" i="4"/>
  <c r="V36" i="4"/>
  <c r="N36" i="4"/>
  <c r="V37" i="4"/>
  <c r="N37" i="4"/>
  <c r="V38" i="4"/>
  <c r="N38" i="4"/>
  <c r="V39" i="4"/>
  <c r="N39" i="4"/>
  <c r="V40" i="4"/>
  <c r="N40" i="4"/>
  <c r="V41" i="4"/>
  <c r="N41" i="4"/>
  <c r="V42" i="4"/>
  <c r="N42" i="4"/>
  <c r="V43" i="4"/>
  <c r="N43" i="4"/>
  <c r="V44" i="4"/>
  <c r="N44" i="4"/>
  <c r="V45" i="4"/>
  <c r="N45" i="4"/>
  <c r="V46" i="4"/>
  <c r="N46" i="4"/>
  <c r="V47" i="4"/>
  <c r="N47" i="4"/>
  <c r="V48" i="4"/>
  <c r="N48" i="4"/>
  <c r="O50" i="4"/>
  <c r="M50" i="4" s="1"/>
  <c r="R8" i="4"/>
  <c r="U27" i="4" l="1"/>
  <c r="U20" i="4"/>
  <c r="Q43" i="4"/>
  <c r="P43" i="4" s="1"/>
  <c r="Q42" i="4"/>
  <c r="P42" i="4" s="1"/>
  <c r="Q30" i="4"/>
  <c r="P30" i="4" s="1"/>
  <c r="Q26" i="4"/>
  <c r="P26" i="4" s="1"/>
  <c r="Q14" i="4"/>
  <c r="P14" i="4" s="1"/>
  <c r="U45" i="4"/>
  <c r="Q49" i="4"/>
  <c r="P49" i="4" s="1"/>
  <c r="Q37" i="4"/>
  <c r="P37" i="4" s="1"/>
  <c r="Q22" i="4"/>
  <c r="P22" i="4" s="1"/>
  <c r="Q8" i="4"/>
  <c r="P8" i="4" s="1"/>
  <c r="Q45" i="4"/>
  <c r="P45" i="4" s="1"/>
  <c r="U41" i="4"/>
  <c r="U32" i="4"/>
  <c r="P35" i="4"/>
  <c r="Q29" i="4"/>
  <c r="P29" i="4" s="1"/>
  <c r="U18" i="4"/>
  <c r="U42" i="4"/>
  <c r="M48" i="4"/>
  <c r="M33" i="4"/>
  <c r="M40" i="4"/>
  <c r="M25" i="4"/>
  <c r="Q9" i="4"/>
  <c r="P9" i="4" s="1"/>
  <c r="Q11" i="4"/>
  <c r="P11" i="4" s="1"/>
  <c r="U40" i="4"/>
  <c r="U25" i="4"/>
  <c r="U17" i="4"/>
  <c r="Q38" i="4"/>
  <c r="P38" i="4" s="1"/>
  <c r="Q18" i="4"/>
  <c r="P18" i="4" s="1"/>
  <c r="Q48" i="4"/>
  <c r="P48" i="4" s="1"/>
  <c r="U36" i="4"/>
  <c r="U28" i="4"/>
  <c r="U24" i="4"/>
  <c r="U16" i="4"/>
  <c r="U39" i="4"/>
  <c r="U46" i="4"/>
  <c r="U35" i="4"/>
  <c r="U31" i="4"/>
  <c r="U23" i="4"/>
  <c r="U19" i="4"/>
  <c r="Q47" i="4"/>
  <c r="P47" i="4" s="1"/>
  <c r="Q27" i="4"/>
  <c r="P27" i="4" s="1"/>
  <c r="Q50" i="4"/>
  <c r="P50" i="4" s="1"/>
  <c r="Q15" i="4"/>
  <c r="P15" i="4" s="1"/>
  <c r="Q44" i="4"/>
  <c r="P44" i="4" s="1"/>
  <c r="Q39" i="4"/>
  <c r="P39" i="4" s="1"/>
  <c r="U48" i="4"/>
  <c r="U44" i="4"/>
  <c r="U37" i="4"/>
  <c r="U29" i="4"/>
  <c r="U21" i="4"/>
  <c r="Q28" i="4"/>
  <c r="P28" i="4" s="1"/>
  <c r="Q23" i="4"/>
  <c r="P23" i="4" s="1"/>
  <c r="Q12" i="4"/>
  <c r="P12" i="4" s="1"/>
  <c r="M44" i="4"/>
  <c r="M47" i="4"/>
  <c r="M43" i="4"/>
  <c r="M36" i="4"/>
  <c r="M32" i="4"/>
  <c r="M28" i="4"/>
  <c r="M20" i="4"/>
  <c r="M16" i="4"/>
  <c r="Q32" i="4"/>
  <c r="P32" i="4" s="1"/>
  <c r="U33" i="4"/>
  <c r="U38" i="4"/>
  <c r="Q34" i="4"/>
  <c r="P34" i="4" s="1"/>
  <c r="Q16" i="4"/>
  <c r="P16" i="4" s="1"/>
  <c r="U26" i="4"/>
  <c r="Q33" i="4"/>
  <c r="P33" i="4" s="1"/>
  <c r="U34" i="4"/>
  <c r="U30" i="4"/>
  <c r="M17" i="4"/>
  <c r="C51" i="4"/>
  <c r="D58" i="4" s="1"/>
  <c r="Q24" i="4"/>
  <c r="P24" i="4" s="1"/>
  <c r="Q41" i="4"/>
  <c r="P41" i="4" s="1"/>
  <c r="Q21" i="4"/>
  <c r="P21" i="4" s="1"/>
  <c r="U43" i="4"/>
  <c r="Q31" i="4"/>
  <c r="P31" i="4" s="1"/>
  <c r="U22" i="4"/>
  <c r="M29" i="4"/>
  <c r="Q40" i="4"/>
  <c r="P40" i="4" s="1"/>
  <c r="U47" i="4"/>
  <c r="R51" i="4"/>
  <c r="Q19" i="4"/>
  <c r="P19" i="4" s="1"/>
  <c r="D51" i="4"/>
  <c r="Q36" i="4"/>
  <c r="P36" i="4" s="1"/>
  <c r="Q46" i="4"/>
  <c r="P46" i="4" s="1"/>
  <c r="Q10" i="4"/>
  <c r="P10" i="4" s="1"/>
  <c r="M37" i="4"/>
  <c r="M21" i="4"/>
  <c r="W51" i="4"/>
  <c r="M24" i="4"/>
  <c r="M39" i="4"/>
  <c r="M46" i="4"/>
  <c r="M45" i="4"/>
  <c r="M42" i="4"/>
  <c r="M41" i="4"/>
  <c r="M38" i="4"/>
  <c r="M35" i="4"/>
  <c r="M34" i="4"/>
  <c r="M31" i="4"/>
  <c r="M30" i="4"/>
  <c r="M27" i="4"/>
  <c r="M26" i="4"/>
  <c r="M23" i="4"/>
  <c r="M22" i="4"/>
  <c r="M19" i="4"/>
  <c r="M18" i="4"/>
  <c r="M15" i="4"/>
  <c r="U45" i="1"/>
  <c r="U39" i="1"/>
  <c r="U26" i="1"/>
  <c r="U20" i="1"/>
  <c r="U15" i="4"/>
  <c r="V51" i="4"/>
  <c r="U43" i="1"/>
  <c r="U37" i="1"/>
  <c r="U32" i="1"/>
  <c r="U28" i="1"/>
  <c r="U22" i="1"/>
  <c r="S49" i="1"/>
  <c r="U49" i="1" s="1"/>
  <c r="U6" i="1"/>
  <c r="O51" i="4"/>
  <c r="N51" i="4"/>
  <c r="M14" i="4"/>
  <c r="U41" i="1"/>
  <c r="U34" i="1"/>
  <c r="U30" i="1"/>
  <c r="U24" i="1"/>
  <c r="U16" i="1"/>
  <c r="U7" i="1"/>
  <c r="V47" i="1" l="1"/>
  <c r="D47" i="2" s="1"/>
  <c r="V11" i="1"/>
  <c r="D11" i="2" s="1"/>
  <c r="V9" i="1"/>
  <c r="D9" i="2" s="1"/>
  <c r="V18" i="1"/>
  <c r="D18" i="2" s="1"/>
  <c r="V16" i="1"/>
  <c r="D16" i="2" s="1"/>
  <c r="V27" i="1"/>
  <c r="D27" i="2" s="1"/>
  <c r="V17" i="1"/>
  <c r="D17" i="2" s="1"/>
  <c r="V33" i="1"/>
  <c r="D33" i="2" s="1"/>
  <c r="V48" i="1"/>
  <c r="D48" i="2" s="1"/>
  <c r="V7" i="1"/>
  <c r="D7" i="2" s="1"/>
  <c r="V12" i="1"/>
  <c r="D12" i="2" s="1"/>
  <c r="V23" i="1"/>
  <c r="D23" i="2" s="1"/>
  <c r="V30" i="1"/>
  <c r="D30" i="2" s="1"/>
  <c r="V15" i="1"/>
  <c r="D15" i="2" s="1"/>
  <c r="V40" i="1"/>
  <c r="D40" i="2" s="1"/>
  <c r="V19" i="1"/>
  <c r="D19" i="2" s="1"/>
  <c r="V42" i="1"/>
  <c r="D42" i="2" s="1"/>
  <c r="V41" i="1"/>
  <c r="D41" i="2" s="1"/>
  <c r="V39" i="1"/>
  <c r="D39" i="2" s="1"/>
  <c r="V44" i="1"/>
  <c r="D44" i="2" s="1"/>
  <c r="U51" i="4"/>
  <c r="D62" i="4" s="1"/>
  <c r="P51" i="4"/>
  <c r="D60" i="4" s="1"/>
  <c r="Q51" i="4"/>
  <c r="V20" i="1"/>
  <c r="D20" i="2" s="1"/>
  <c r="V13" i="1"/>
  <c r="D13" i="2" s="1"/>
  <c r="V36" i="1"/>
  <c r="D36" i="2" s="1"/>
  <c r="V31" i="1"/>
  <c r="D31" i="2" s="1"/>
  <c r="V45" i="1"/>
  <c r="D45" i="2" s="1"/>
  <c r="V14" i="1"/>
  <c r="D14" i="2" s="1"/>
  <c r="V38" i="1"/>
  <c r="D38" i="2" s="1"/>
  <c r="V35" i="1"/>
  <c r="D35" i="2" s="1"/>
  <c r="V8" i="1"/>
  <c r="D8" i="2" s="1"/>
  <c r="V25" i="1"/>
  <c r="D25" i="2" s="1"/>
  <c r="V46" i="1"/>
  <c r="D46" i="2" s="1"/>
  <c r="V24" i="1"/>
  <c r="D24" i="2" s="1"/>
  <c r="V26" i="1"/>
  <c r="D26" i="2" s="1"/>
  <c r="V10" i="1"/>
  <c r="D10" i="2" s="1"/>
  <c r="V29" i="1"/>
  <c r="D29" i="2" s="1"/>
  <c r="V21" i="1"/>
  <c r="D21" i="2" s="1"/>
  <c r="V34" i="1"/>
  <c r="D34" i="2" s="1"/>
  <c r="V22" i="1"/>
  <c r="D22" i="2" s="1"/>
  <c r="V28" i="1"/>
  <c r="D28" i="2" s="1"/>
  <c r="V32" i="1"/>
  <c r="D32" i="2" s="1"/>
  <c r="V37" i="1"/>
  <c r="D37" i="2" s="1"/>
  <c r="V43" i="1"/>
  <c r="D43" i="2" s="1"/>
  <c r="V6" i="1"/>
  <c r="D6" i="2" s="1"/>
  <c r="M51" i="4"/>
  <c r="D59" i="4" s="1"/>
  <c r="V49" i="1"/>
  <c r="G52" i="2"/>
  <c r="F11" i="2" s="1"/>
  <c r="G11" i="2" s="1"/>
  <c r="I11" i="2" s="1"/>
  <c r="B13" i="4" s="1"/>
  <c r="I13" i="4" l="1"/>
  <c r="H59" i="4"/>
  <c r="I59" i="4" s="1"/>
  <c r="H60" i="4"/>
  <c r="F48" i="2"/>
  <c r="G48" i="2" s="1"/>
  <c r="I48" i="2" s="1"/>
  <c r="B50" i="4" s="1"/>
  <c r="F47" i="2"/>
  <c r="G47" i="2" s="1"/>
  <c r="I47" i="2" s="1"/>
  <c r="B49" i="4" s="1"/>
  <c r="F46" i="2"/>
  <c r="G46" i="2" s="1"/>
  <c r="I46" i="2" s="1"/>
  <c r="B48" i="4" s="1"/>
  <c r="F45" i="2"/>
  <c r="G45" i="2" s="1"/>
  <c r="I45" i="2" s="1"/>
  <c r="B47" i="4" s="1"/>
  <c r="F44" i="2"/>
  <c r="G44" i="2" s="1"/>
  <c r="I44" i="2" s="1"/>
  <c r="B46" i="4" s="1"/>
  <c r="F43" i="2"/>
  <c r="G43" i="2" s="1"/>
  <c r="I43" i="2" s="1"/>
  <c r="B45" i="4" s="1"/>
  <c r="F42" i="2"/>
  <c r="G42" i="2" s="1"/>
  <c r="I42" i="2" s="1"/>
  <c r="B44" i="4" s="1"/>
  <c r="F41" i="2"/>
  <c r="G41" i="2" s="1"/>
  <c r="I41" i="2" s="1"/>
  <c r="B43" i="4" s="1"/>
  <c r="F40" i="2"/>
  <c r="G40" i="2" s="1"/>
  <c r="I40" i="2" s="1"/>
  <c r="B42" i="4" s="1"/>
  <c r="F39" i="2"/>
  <c r="G39" i="2" s="1"/>
  <c r="I39" i="2" s="1"/>
  <c r="B41" i="4" s="1"/>
  <c r="F38" i="2"/>
  <c r="G38" i="2" s="1"/>
  <c r="I38" i="2" s="1"/>
  <c r="B40" i="4" s="1"/>
  <c r="F37" i="2"/>
  <c r="G37" i="2" s="1"/>
  <c r="I37" i="2" s="1"/>
  <c r="B39" i="4" s="1"/>
  <c r="F36" i="2"/>
  <c r="G36" i="2" s="1"/>
  <c r="I36" i="2" s="1"/>
  <c r="B38" i="4" s="1"/>
  <c r="F35" i="2"/>
  <c r="G35" i="2" s="1"/>
  <c r="I35" i="2" s="1"/>
  <c r="B37" i="4" s="1"/>
  <c r="F34" i="2"/>
  <c r="G34" i="2" s="1"/>
  <c r="I34" i="2" s="1"/>
  <c r="B36" i="4" s="1"/>
  <c r="F33" i="2"/>
  <c r="G33" i="2" s="1"/>
  <c r="I33" i="2" s="1"/>
  <c r="B35" i="4" s="1"/>
  <c r="F32" i="2"/>
  <c r="G32" i="2" s="1"/>
  <c r="I32" i="2" s="1"/>
  <c r="B34" i="4" s="1"/>
  <c r="F31" i="2"/>
  <c r="G31" i="2" s="1"/>
  <c r="I31" i="2" s="1"/>
  <c r="B33" i="4" s="1"/>
  <c r="F30" i="2"/>
  <c r="G30" i="2" s="1"/>
  <c r="I30" i="2" s="1"/>
  <c r="B32" i="4" s="1"/>
  <c r="F29" i="2"/>
  <c r="G29" i="2" s="1"/>
  <c r="I29" i="2" s="1"/>
  <c r="B31" i="4" s="1"/>
  <c r="F28" i="2"/>
  <c r="G28" i="2" s="1"/>
  <c r="I28" i="2" s="1"/>
  <c r="B30" i="4" s="1"/>
  <c r="F27" i="2"/>
  <c r="G27" i="2" s="1"/>
  <c r="I27" i="2" s="1"/>
  <c r="B29" i="4" s="1"/>
  <c r="F26" i="2"/>
  <c r="G26" i="2" s="1"/>
  <c r="I26" i="2" s="1"/>
  <c r="B28" i="4" s="1"/>
  <c r="F25" i="2"/>
  <c r="G25" i="2" s="1"/>
  <c r="I25" i="2" s="1"/>
  <c r="B27" i="4" s="1"/>
  <c r="F24" i="2"/>
  <c r="G24" i="2" s="1"/>
  <c r="I24" i="2" s="1"/>
  <c r="B26" i="4" s="1"/>
  <c r="F23" i="2"/>
  <c r="G23" i="2" s="1"/>
  <c r="I23" i="2" s="1"/>
  <c r="B25" i="4" s="1"/>
  <c r="F22" i="2"/>
  <c r="G22" i="2" s="1"/>
  <c r="I22" i="2" s="1"/>
  <c r="B24" i="4" s="1"/>
  <c r="F21" i="2"/>
  <c r="G21" i="2" s="1"/>
  <c r="I21" i="2" s="1"/>
  <c r="B23" i="4" s="1"/>
  <c r="F20" i="2"/>
  <c r="G20" i="2" s="1"/>
  <c r="I20" i="2" s="1"/>
  <c r="B22" i="4" s="1"/>
  <c r="F19" i="2"/>
  <c r="G19" i="2" s="1"/>
  <c r="I19" i="2" s="1"/>
  <c r="B21" i="4" s="1"/>
  <c r="F18" i="2"/>
  <c r="G18" i="2" s="1"/>
  <c r="I18" i="2" s="1"/>
  <c r="B20" i="4" s="1"/>
  <c r="F17" i="2"/>
  <c r="G17" i="2" s="1"/>
  <c r="I17" i="2" s="1"/>
  <c r="B19" i="4" s="1"/>
  <c r="F16" i="2"/>
  <c r="G16" i="2" s="1"/>
  <c r="I16" i="2" s="1"/>
  <c r="B18" i="4" s="1"/>
  <c r="F15" i="2"/>
  <c r="G15" i="2" s="1"/>
  <c r="I15" i="2" s="1"/>
  <c r="B17" i="4" s="1"/>
  <c r="F14" i="2"/>
  <c r="G14" i="2" s="1"/>
  <c r="I14" i="2" s="1"/>
  <c r="B16" i="4" s="1"/>
  <c r="F13" i="2"/>
  <c r="G13" i="2" s="1"/>
  <c r="I13" i="2" s="1"/>
  <c r="B15" i="4" s="1"/>
  <c r="F12" i="2"/>
  <c r="G12" i="2" s="1"/>
  <c r="I12" i="2" s="1"/>
  <c r="B14" i="4" s="1"/>
  <c r="F10" i="2"/>
  <c r="G10" i="2" s="1"/>
  <c r="I10" i="2" s="1"/>
  <c r="B12" i="4" s="1"/>
  <c r="F9" i="2"/>
  <c r="G9" i="2" s="1"/>
  <c r="I9" i="2" s="1"/>
  <c r="B11" i="4" s="1"/>
  <c r="F8" i="2"/>
  <c r="G8" i="2" s="1"/>
  <c r="I8" i="2" s="1"/>
  <c r="B10" i="4" s="1"/>
  <c r="F7" i="2"/>
  <c r="G7" i="2" s="1"/>
  <c r="I7" i="2" s="1"/>
  <c r="B9" i="4" s="1"/>
  <c r="S13" i="4" l="1"/>
  <c r="K13" i="4"/>
  <c r="F6" i="2"/>
  <c r="G6" i="2" s="1"/>
  <c r="I6" i="2" s="1"/>
  <c r="I60" i="4"/>
  <c r="I49" i="2" l="1"/>
  <c r="B8" i="4"/>
  <c r="L13" i="4"/>
  <c r="T13" i="4"/>
  <c r="G49" i="2"/>
  <c r="I50" i="4"/>
  <c r="I48" i="4"/>
  <c r="I46" i="4"/>
  <c r="I44" i="4"/>
  <c r="I42" i="4"/>
  <c r="I40" i="4"/>
  <c r="I38" i="4"/>
  <c r="I37" i="4"/>
  <c r="I35" i="4"/>
  <c r="I33" i="4"/>
  <c r="I31" i="4"/>
  <c r="I29" i="4"/>
  <c r="I27" i="4"/>
  <c r="I25" i="4"/>
  <c r="I23" i="4"/>
  <c r="I21" i="4"/>
  <c r="I19" i="4"/>
  <c r="I17" i="4"/>
  <c r="I15" i="4"/>
  <c r="I12" i="4"/>
  <c r="I10" i="4"/>
  <c r="I47" i="4"/>
  <c r="I43" i="4"/>
  <c r="I39" i="4"/>
  <c r="I36" i="4"/>
  <c r="I32" i="4"/>
  <c r="I28" i="4"/>
  <c r="I24" i="4"/>
  <c r="I20" i="4"/>
  <c r="I18" i="4"/>
  <c r="I14" i="4"/>
  <c r="I9" i="4"/>
  <c r="B51" i="4"/>
  <c r="P60" i="4" s="1"/>
  <c r="I8" i="4"/>
  <c r="K8" i="4" s="1"/>
  <c r="I49" i="4"/>
  <c r="I45" i="4"/>
  <c r="I41" i="4"/>
  <c r="I34" i="4"/>
  <c r="I30" i="4"/>
  <c r="I26" i="4"/>
  <c r="I22" i="4"/>
  <c r="I16" i="4"/>
  <c r="I11" i="4"/>
  <c r="J22" i="4" l="1"/>
  <c r="S22" i="4"/>
  <c r="K22" i="4"/>
  <c r="J30" i="4"/>
  <c r="S30" i="4"/>
  <c r="K30" i="4"/>
  <c r="J45" i="4"/>
  <c r="S45" i="4"/>
  <c r="K45" i="4"/>
  <c r="S14" i="4"/>
  <c r="K14" i="4"/>
  <c r="J18" i="4"/>
  <c r="S18" i="4"/>
  <c r="K18" i="4"/>
  <c r="J20" i="4"/>
  <c r="S20" i="4"/>
  <c r="K20" i="4"/>
  <c r="J24" i="4"/>
  <c r="S24" i="4"/>
  <c r="K24" i="4"/>
  <c r="J28" i="4"/>
  <c r="S28" i="4"/>
  <c r="K28" i="4"/>
  <c r="J32" i="4"/>
  <c r="S32" i="4"/>
  <c r="K32" i="4"/>
  <c r="J36" i="4"/>
  <c r="S36" i="4"/>
  <c r="K36" i="4"/>
  <c r="J39" i="4"/>
  <c r="S39" i="4"/>
  <c r="K39" i="4"/>
  <c r="J43" i="4"/>
  <c r="S43" i="4"/>
  <c r="K43" i="4"/>
  <c r="J47" i="4"/>
  <c r="S47" i="4"/>
  <c r="K47" i="4"/>
  <c r="S50" i="4"/>
  <c r="K50" i="4"/>
  <c r="J16" i="4"/>
  <c r="S16" i="4"/>
  <c r="K16" i="4"/>
  <c r="J26" i="4"/>
  <c r="S26" i="4"/>
  <c r="K26" i="4"/>
  <c r="J34" i="4"/>
  <c r="S34" i="4"/>
  <c r="K34" i="4"/>
  <c r="J41" i="4"/>
  <c r="S41" i="4"/>
  <c r="K41" i="4"/>
  <c r="K49" i="4"/>
  <c r="S49" i="4"/>
  <c r="S11" i="4"/>
  <c r="K11" i="4"/>
  <c r="S8" i="4"/>
  <c r="S9" i="4"/>
  <c r="K9" i="4"/>
  <c r="K10" i="4"/>
  <c r="S10" i="4"/>
  <c r="K12" i="4"/>
  <c r="S12" i="4"/>
  <c r="J15" i="4"/>
  <c r="S15" i="4"/>
  <c r="K15" i="4"/>
  <c r="J17" i="4"/>
  <c r="S17" i="4"/>
  <c r="K17" i="4"/>
  <c r="J19" i="4"/>
  <c r="S19" i="4"/>
  <c r="K19" i="4"/>
  <c r="J21" i="4"/>
  <c r="S21" i="4"/>
  <c r="K21" i="4"/>
  <c r="J23" i="4"/>
  <c r="S23" i="4"/>
  <c r="K23" i="4"/>
  <c r="J25" i="4"/>
  <c r="S25" i="4"/>
  <c r="K25" i="4"/>
  <c r="J27" i="4"/>
  <c r="S27" i="4"/>
  <c r="K27" i="4"/>
  <c r="J29" i="4"/>
  <c r="S29" i="4"/>
  <c r="K29" i="4"/>
  <c r="J31" i="4"/>
  <c r="S31" i="4"/>
  <c r="K31" i="4"/>
  <c r="J33" i="4"/>
  <c r="S33" i="4"/>
  <c r="K33" i="4"/>
  <c r="J35" i="4"/>
  <c r="S35" i="4"/>
  <c r="K35" i="4"/>
  <c r="J37" i="4"/>
  <c r="S37" i="4"/>
  <c r="K37" i="4"/>
  <c r="J38" i="4"/>
  <c r="S38" i="4"/>
  <c r="K38" i="4"/>
  <c r="J40" i="4"/>
  <c r="S40" i="4"/>
  <c r="K40" i="4"/>
  <c r="J42" i="4"/>
  <c r="S42" i="4"/>
  <c r="K42" i="4"/>
  <c r="J44" i="4"/>
  <c r="S44" i="4"/>
  <c r="K44" i="4"/>
  <c r="J46" i="4"/>
  <c r="S46" i="4"/>
  <c r="K46" i="4"/>
  <c r="J48" i="4"/>
  <c r="S48" i="4"/>
  <c r="K48" i="4"/>
  <c r="L48" i="4" l="1"/>
  <c r="T48" i="4"/>
  <c r="L44" i="4"/>
  <c r="T44" i="4"/>
  <c r="L40" i="4"/>
  <c r="T40" i="4"/>
  <c r="L37" i="4"/>
  <c r="T37" i="4"/>
  <c r="L33" i="4"/>
  <c r="T33" i="4"/>
  <c r="L29" i="4"/>
  <c r="T29" i="4"/>
  <c r="L25" i="4"/>
  <c r="T25" i="4"/>
  <c r="L21" i="4"/>
  <c r="T21" i="4"/>
  <c r="L17" i="4"/>
  <c r="T17" i="4"/>
  <c r="L9" i="4"/>
  <c r="T9" i="4"/>
  <c r="S51" i="4"/>
  <c r="D61" i="4" s="1"/>
  <c r="H61" i="4" s="1"/>
  <c r="L8" i="4"/>
  <c r="T8" i="4"/>
  <c r="L49" i="4"/>
  <c r="T49" i="4"/>
  <c r="L34" i="4"/>
  <c r="T34" i="4"/>
  <c r="L16" i="4"/>
  <c r="T16" i="4"/>
  <c r="L47" i="4"/>
  <c r="T47" i="4"/>
  <c r="L39" i="4"/>
  <c r="T39" i="4"/>
  <c r="L32" i="4"/>
  <c r="T32" i="4"/>
  <c r="L24" i="4"/>
  <c r="T24" i="4"/>
  <c r="L18" i="4"/>
  <c r="T18" i="4"/>
  <c r="L22" i="4"/>
  <c r="T22" i="4"/>
  <c r="L46" i="4"/>
  <c r="T46" i="4"/>
  <c r="L42" i="4"/>
  <c r="T42" i="4"/>
  <c r="L38" i="4"/>
  <c r="T38" i="4"/>
  <c r="L35" i="4"/>
  <c r="T35" i="4"/>
  <c r="L31" i="4"/>
  <c r="T31" i="4"/>
  <c r="L27" i="4"/>
  <c r="T27" i="4"/>
  <c r="L23" i="4"/>
  <c r="T23" i="4"/>
  <c r="L19" i="4"/>
  <c r="T19" i="4"/>
  <c r="L15" i="4"/>
  <c r="T15" i="4"/>
  <c r="L12" i="4"/>
  <c r="T12" i="4"/>
  <c r="L10" i="4"/>
  <c r="T10" i="4"/>
  <c r="L11" i="4"/>
  <c r="T11" i="4"/>
  <c r="L41" i="4"/>
  <c r="T41" i="4"/>
  <c r="L26" i="4"/>
  <c r="T26" i="4"/>
  <c r="L50" i="4"/>
  <c r="T50" i="4"/>
  <c r="L43" i="4"/>
  <c r="T43" i="4"/>
  <c r="L36" i="4"/>
  <c r="T36" i="4"/>
  <c r="L28" i="4"/>
  <c r="T28" i="4"/>
  <c r="L20" i="4"/>
  <c r="T20" i="4"/>
  <c r="L14" i="4"/>
  <c r="T14" i="4"/>
  <c r="L45" i="4"/>
  <c r="T45" i="4"/>
  <c r="L30" i="4"/>
  <c r="T30" i="4"/>
  <c r="I61" i="4" l="1"/>
  <c r="J60" i="4" s="1"/>
  <c r="P61" i="4" s="1"/>
  <c r="H62" i="4"/>
  <c r="I62" i="4" s="1"/>
  <c r="T51" i="4"/>
  <c r="L51" i="4"/>
</calcChain>
</file>

<file path=xl/sharedStrings.xml><?xml version="1.0" encoding="utf-8"?>
<sst xmlns="http://schemas.openxmlformats.org/spreadsheetml/2006/main" count="880" uniqueCount="520">
  <si>
    <t>ИНП</t>
  </si>
  <si>
    <t>Тип МО</t>
  </si>
  <si>
    <t>ОКТМО</t>
  </si>
  <si>
    <t>г. Вышний Волочек</t>
  </si>
  <si>
    <t>г. Кимры</t>
  </si>
  <si>
    <t>г. Ржев</t>
  </si>
  <si>
    <t>г. Тверь</t>
  </si>
  <si>
    <t>г. Торжок</t>
  </si>
  <si>
    <t>г. Удомля</t>
  </si>
  <si>
    <t>Андреапольский</t>
  </si>
  <si>
    <t>Бежецкий</t>
  </si>
  <si>
    <t>Бельский</t>
  </si>
  <si>
    <t>Бологовский</t>
  </si>
  <si>
    <t>Весьегонский</t>
  </si>
  <si>
    <t>Вышневолоцкий</t>
  </si>
  <si>
    <t>Жарковский</t>
  </si>
  <si>
    <t>Западнодвинский</t>
  </si>
  <si>
    <t>Зубцовский</t>
  </si>
  <si>
    <t>Калининский</t>
  </si>
  <si>
    <t>Калязинский</t>
  </si>
  <si>
    <t>Кашинский</t>
  </si>
  <si>
    <t>Кесовогорский</t>
  </si>
  <si>
    <t>Кимрский</t>
  </si>
  <si>
    <t>Конаковский</t>
  </si>
  <si>
    <t>Краснохолмский</t>
  </si>
  <si>
    <t>Кувшиновский</t>
  </si>
  <si>
    <t>Лесной</t>
  </si>
  <si>
    <t>Лихославльский</t>
  </si>
  <si>
    <t>Максатихинский</t>
  </si>
  <si>
    <t>Молоковский</t>
  </si>
  <si>
    <t>Нелидовский</t>
  </si>
  <si>
    <t>Оленинский</t>
  </si>
  <si>
    <t>Осташковский</t>
  </si>
  <si>
    <t>Пеновский</t>
  </si>
  <si>
    <t>Рамешковский</t>
  </si>
  <si>
    <t>Ржевский</t>
  </si>
  <si>
    <t>Сандовский</t>
  </si>
  <si>
    <t>Селижаровский</t>
  </si>
  <si>
    <t>Сонковский</t>
  </si>
  <si>
    <t>Спировский</t>
  </si>
  <si>
    <t>Старицкий</t>
  </si>
  <si>
    <t>Торжокский</t>
  </si>
  <si>
    <t>Торопецкий</t>
  </si>
  <si>
    <t>Фировский</t>
  </si>
  <si>
    <t>ЗАТО Озерный</t>
  </si>
  <si>
    <t>ЗАТО Солнечный</t>
  </si>
  <si>
    <t>Итого</t>
  </si>
  <si>
    <t>ГО</t>
  </si>
  <si>
    <t>МР</t>
  </si>
  <si>
    <t>Налоги</t>
  </si>
  <si>
    <t>Нормативы отчислений по БК</t>
  </si>
  <si>
    <t>Единые нормативы отчислений</t>
  </si>
  <si>
    <t>МР (сп)</t>
  </si>
  <si>
    <t>МР (гп)</t>
  </si>
  <si>
    <t>НДФЛ (без иностранцев)</t>
  </si>
  <si>
    <t>НДФЛ иностранцев</t>
  </si>
  <si>
    <t>ЕНВД</t>
  </si>
  <si>
    <t>Земельный налог</t>
  </si>
  <si>
    <t>НИФЛ</t>
  </si>
  <si>
    <t>Патенты</t>
  </si>
  <si>
    <t>ЕСХН</t>
  </si>
  <si>
    <t>Наименование</t>
  </si>
  <si>
    <t xml:space="preserve">Город Андреаполь          </t>
  </si>
  <si>
    <t xml:space="preserve">Аксеновское </t>
  </si>
  <si>
    <t xml:space="preserve">Андреапольское </t>
  </si>
  <si>
    <t>Бологовское</t>
  </si>
  <si>
    <t>Хотилицкое</t>
  </si>
  <si>
    <t>Торопацкое</t>
  </si>
  <si>
    <t xml:space="preserve">Луговское </t>
  </si>
  <si>
    <t xml:space="preserve">Волокское </t>
  </si>
  <si>
    <t xml:space="preserve">Город Бежецк              </t>
  </si>
  <si>
    <t>Михайловогорское</t>
  </si>
  <si>
    <t xml:space="preserve">Городищенское </t>
  </si>
  <si>
    <t xml:space="preserve">Зобинское </t>
  </si>
  <si>
    <t xml:space="preserve">Шишковское </t>
  </si>
  <si>
    <t xml:space="preserve">Филиппковское  </t>
  </si>
  <si>
    <t xml:space="preserve">Фралевское   </t>
  </si>
  <si>
    <t>Житищенское</t>
  </si>
  <si>
    <t>Лаптихинское</t>
  </si>
  <si>
    <t>Моркиногорское</t>
  </si>
  <si>
    <t xml:space="preserve">Поречьевское </t>
  </si>
  <si>
    <t>Сукроменское</t>
  </si>
  <si>
    <t>Васюковское</t>
  </si>
  <si>
    <t>Борковское</t>
  </si>
  <si>
    <t xml:space="preserve">Город Белый  </t>
  </si>
  <si>
    <t>Егорьевское</t>
  </si>
  <si>
    <t xml:space="preserve">Верховское </t>
  </si>
  <si>
    <t>Демяховское</t>
  </si>
  <si>
    <t xml:space="preserve">Пригородное </t>
  </si>
  <si>
    <t>Кавельщинское</t>
  </si>
  <si>
    <t xml:space="preserve">Будинское </t>
  </si>
  <si>
    <t xml:space="preserve">Город Бологое </t>
  </si>
  <si>
    <t>Гузятинское</t>
  </si>
  <si>
    <t>Кемецкое</t>
  </si>
  <si>
    <t>Рютинское</t>
  </si>
  <si>
    <t>Куженкинское</t>
  </si>
  <si>
    <t>Кафтинское</t>
  </si>
  <si>
    <t>Выползовское</t>
  </si>
  <si>
    <t>Березайское</t>
  </si>
  <si>
    <t xml:space="preserve">Березорядское </t>
  </si>
  <si>
    <t>Валдайское</t>
  </si>
  <si>
    <t>Поселок Куженкино</t>
  </si>
  <si>
    <t xml:space="preserve">Город Весьегонск          </t>
  </si>
  <si>
    <t>Кесемское</t>
  </si>
  <si>
    <t>Любегощинское</t>
  </si>
  <si>
    <t>Романовское</t>
  </si>
  <si>
    <t xml:space="preserve">Пронинское </t>
  </si>
  <si>
    <t>Чамеровское</t>
  </si>
  <si>
    <t>Ивановское</t>
  </si>
  <si>
    <t xml:space="preserve">Егонское </t>
  </si>
  <si>
    <t>Поселок Красномайский</t>
  </si>
  <si>
    <t>Садовое</t>
  </si>
  <si>
    <t>Солнечное</t>
  </si>
  <si>
    <t>Терелесовское</t>
  </si>
  <si>
    <t>Холохоленское</t>
  </si>
  <si>
    <t>Зеленогорское</t>
  </si>
  <si>
    <t xml:space="preserve">Борисовское </t>
  </si>
  <si>
    <t>Горняцкое</t>
  </si>
  <si>
    <t>Княщинское</t>
  </si>
  <si>
    <t>Овсищенское</t>
  </si>
  <si>
    <t xml:space="preserve">Дятловское </t>
  </si>
  <si>
    <t>Коломенское</t>
  </si>
  <si>
    <t>Есеновичское</t>
  </si>
  <si>
    <t>Сорокинское</t>
  </si>
  <si>
    <t>Лужниковское</t>
  </si>
  <si>
    <t>Поселок Жарковский</t>
  </si>
  <si>
    <t>Новоселковское</t>
  </si>
  <si>
    <t>Щучейское</t>
  </si>
  <si>
    <t>Жарковское</t>
  </si>
  <si>
    <t xml:space="preserve">Город Западная Двина </t>
  </si>
  <si>
    <t>Шараповское</t>
  </si>
  <si>
    <t>Староторопское</t>
  </si>
  <si>
    <t>Западнодвинское</t>
  </si>
  <si>
    <t xml:space="preserve">Ильинское </t>
  </si>
  <si>
    <t>Бенецкое</t>
  </si>
  <si>
    <t>Поселок Старая Торопа</t>
  </si>
  <si>
    <t xml:space="preserve">Город Зубцов </t>
  </si>
  <si>
    <t>Погорельское</t>
  </si>
  <si>
    <t>Ульяновское</t>
  </si>
  <si>
    <t>Столипинское</t>
  </si>
  <si>
    <t>Вазузское</t>
  </si>
  <si>
    <t xml:space="preserve">Зубцовское </t>
  </si>
  <si>
    <t>Княжьегорское</t>
  </si>
  <si>
    <t>Дорожаевское</t>
  </si>
  <si>
    <t xml:space="preserve">Поселок Васильевский Мох  </t>
  </si>
  <si>
    <t xml:space="preserve">Заволжское </t>
  </si>
  <si>
    <t xml:space="preserve">Красногорское </t>
  </si>
  <si>
    <t xml:space="preserve">Медновское </t>
  </si>
  <si>
    <t>Никулинское</t>
  </si>
  <si>
    <t xml:space="preserve">Щербининское     </t>
  </si>
  <si>
    <t>Эммаусское</t>
  </si>
  <si>
    <t>Черногубовское</t>
  </si>
  <si>
    <t xml:space="preserve">Тургиновское </t>
  </si>
  <si>
    <t xml:space="preserve">Славновское         </t>
  </si>
  <si>
    <t xml:space="preserve">Каблуковское  </t>
  </si>
  <si>
    <t xml:space="preserve">Михайловское </t>
  </si>
  <si>
    <t xml:space="preserve">Кулицкое   </t>
  </si>
  <si>
    <t>Верхневолжское</t>
  </si>
  <si>
    <t>Бурашевское</t>
  </si>
  <si>
    <t xml:space="preserve">Поселок Орша              </t>
  </si>
  <si>
    <t xml:space="preserve">Аввакумовское </t>
  </si>
  <si>
    <t xml:space="preserve">Поселок Суховерково       </t>
  </si>
  <si>
    <t xml:space="preserve">Город Калязин </t>
  </si>
  <si>
    <t>Нерльское</t>
  </si>
  <si>
    <t>Семендяевское</t>
  </si>
  <si>
    <t>Старобисловское</t>
  </si>
  <si>
    <t xml:space="preserve">Алферовское </t>
  </si>
  <si>
    <t>Город Кашин</t>
  </si>
  <si>
    <t>Давыдовское</t>
  </si>
  <si>
    <t>Пестриковское</t>
  </si>
  <si>
    <t>Славковское</t>
  </si>
  <si>
    <t xml:space="preserve">Фарафоновское </t>
  </si>
  <si>
    <t>Шепелевское</t>
  </si>
  <si>
    <t>Уницкое</t>
  </si>
  <si>
    <t>Письяковское</t>
  </si>
  <si>
    <t>Карабузинское</t>
  </si>
  <si>
    <t>Верхнетроицкое</t>
  </si>
  <si>
    <t>Барыковское</t>
  </si>
  <si>
    <t>Булатовское</t>
  </si>
  <si>
    <t xml:space="preserve">Поселок Кесова Гора       </t>
  </si>
  <si>
    <t>Кесовское</t>
  </si>
  <si>
    <t>Никольское</t>
  </si>
  <si>
    <t>Стрелихинское</t>
  </si>
  <si>
    <t xml:space="preserve">Феневское </t>
  </si>
  <si>
    <t>Лисковское</t>
  </si>
  <si>
    <t>Елисеевское</t>
  </si>
  <si>
    <t xml:space="preserve">Поселок Белый Городок     </t>
  </si>
  <si>
    <t>Печетовское</t>
  </si>
  <si>
    <t>Стоянцевское</t>
  </si>
  <si>
    <t xml:space="preserve">Центральное </t>
  </si>
  <si>
    <t>Федоровское</t>
  </si>
  <si>
    <t>Устиновское</t>
  </si>
  <si>
    <t>Титовское</t>
  </si>
  <si>
    <t>Приволжское</t>
  </si>
  <si>
    <t xml:space="preserve">Неклюдовское </t>
  </si>
  <si>
    <t>Горицкое</t>
  </si>
  <si>
    <t>Ильинское</t>
  </si>
  <si>
    <t xml:space="preserve">Маловасилевское </t>
  </si>
  <si>
    <t>Красновское</t>
  </si>
  <si>
    <t>Быковское</t>
  </si>
  <si>
    <t xml:space="preserve">Город Конаково            </t>
  </si>
  <si>
    <t xml:space="preserve">Поселок Изоплит           </t>
  </si>
  <si>
    <t>Городенское</t>
  </si>
  <si>
    <t>Старомелковское</t>
  </si>
  <si>
    <t xml:space="preserve">Селиховское </t>
  </si>
  <si>
    <t>Завидовское</t>
  </si>
  <si>
    <t>Вахонинское</t>
  </si>
  <si>
    <t>Ручьевское</t>
  </si>
  <si>
    <t>Дмитровогорское</t>
  </si>
  <si>
    <t xml:space="preserve">Юрьево-Девичьевское       </t>
  </si>
  <si>
    <t xml:space="preserve">Первомайское </t>
  </si>
  <si>
    <t xml:space="preserve">Козловское </t>
  </si>
  <si>
    <t xml:space="preserve">Поселок Радченко          </t>
  </si>
  <si>
    <t xml:space="preserve">Поселок Новозавидовский   </t>
  </si>
  <si>
    <t xml:space="preserve">Поселок Козлово           </t>
  </si>
  <si>
    <t xml:space="preserve">Поселок Редкино           </t>
  </si>
  <si>
    <t xml:space="preserve">Город Красный Холм        </t>
  </si>
  <si>
    <t>Лихачевское</t>
  </si>
  <si>
    <t>Глебенское</t>
  </si>
  <si>
    <t>Барбинское</t>
  </si>
  <si>
    <t xml:space="preserve">Город Кувшиново </t>
  </si>
  <si>
    <t xml:space="preserve">Пречисто-Каменское </t>
  </si>
  <si>
    <t>Тысяцкое</t>
  </si>
  <si>
    <t xml:space="preserve">Ранцевское </t>
  </si>
  <si>
    <t>Сокольническое</t>
  </si>
  <si>
    <t>Прямухинское</t>
  </si>
  <si>
    <t>Пеньское</t>
  </si>
  <si>
    <t>Борзынское</t>
  </si>
  <si>
    <t xml:space="preserve">Васильковское </t>
  </si>
  <si>
    <t>Заовражское</t>
  </si>
  <si>
    <t xml:space="preserve">Могилевское </t>
  </si>
  <si>
    <t xml:space="preserve">Борковское </t>
  </si>
  <si>
    <t>Большекузнечковское</t>
  </si>
  <si>
    <t xml:space="preserve">Бохтовское </t>
  </si>
  <si>
    <t>Лесное</t>
  </si>
  <si>
    <t>Медведковское</t>
  </si>
  <si>
    <t>Сорогожский</t>
  </si>
  <si>
    <t xml:space="preserve">Город Лихославль </t>
  </si>
  <si>
    <t xml:space="preserve">Толмачевское </t>
  </si>
  <si>
    <t>Станское</t>
  </si>
  <si>
    <t>Сосновицкое</t>
  </si>
  <si>
    <t>Первитинское</t>
  </si>
  <si>
    <t>Вескинское</t>
  </si>
  <si>
    <t>Кавское</t>
  </si>
  <si>
    <t>Микшинское</t>
  </si>
  <si>
    <t>Крючковское</t>
  </si>
  <si>
    <t>Барановское</t>
  </si>
  <si>
    <t>Поселок Калашниково</t>
  </si>
  <si>
    <t xml:space="preserve">Поселок Максатиха         </t>
  </si>
  <si>
    <t>Малышевское</t>
  </si>
  <si>
    <t>Рыбинское</t>
  </si>
  <si>
    <t>Зареченское</t>
  </si>
  <si>
    <t xml:space="preserve">Поселок Молоково          </t>
  </si>
  <si>
    <t>Обросовское</t>
  </si>
  <si>
    <t>Молоковское</t>
  </si>
  <si>
    <t>Черкасовское</t>
  </si>
  <si>
    <t>Ахматовское</t>
  </si>
  <si>
    <t>Делединское</t>
  </si>
  <si>
    <t xml:space="preserve">Город Нелидово            </t>
  </si>
  <si>
    <t>Нелидовское</t>
  </si>
  <si>
    <t xml:space="preserve">Селянское </t>
  </si>
  <si>
    <t>Высокинское</t>
  </si>
  <si>
    <t>Земцовское</t>
  </si>
  <si>
    <t>Поселок Оленино</t>
  </si>
  <si>
    <t>Гришинское</t>
  </si>
  <si>
    <t xml:space="preserve">Глазковское </t>
  </si>
  <si>
    <t>Мостовское</t>
  </si>
  <si>
    <t xml:space="preserve">Гусевское </t>
  </si>
  <si>
    <t>Холмецкое</t>
  </si>
  <si>
    <t xml:space="preserve">Молодотудское </t>
  </si>
  <si>
    <t xml:space="preserve">Город Осташков            </t>
  </si>
  <si>
    <t xml:space="preserve">Сорожское </t>
  </si>
  <si>
    <t>Святосельское</t>
  </si>
  <si>
    <t>Мошенское</t>
  </si>
  <si>
    <t>Хитинское</t>
  </si>
  <si>
    <t>Сиговское</t>
  </si>
  <si>
    <t>Свапущенское</t>
  </si>
  <si>
    <t>Залучьенское</t>
  </si>
  <si>
    <t>Ботовское</t>
  </si>
  <si>
    <t xml:space="preserve">Замошское </t>
  </si>
  <si>
    <t xml:space="preserve">Ждановское  </t>
  </si>
  <si>
    <t xml:space="preserve">Поселок Пено              </t>
  </si>
  <si>
    <t xml:space="preserve">Охватское  </t>
  </si>
  <si>
    <t xml:space="preserve">Рунское </t>
  </si>
  <si>
    <t>Середкинское</t>
  </si>
  <si>
    <t>Чайкинское</t>
  </si>
  <si>
    <t>Заевское</t>
  </si>
  <si>
    <t>Ворошиловское</t>
  </si>
  <si>
    <t xml:space="preserve">Поселок Рамешки           </t>
  </si>
  <si>
    <t xml:space="preserve">Некрасово </t>
  </si>
  <si>
    <t>Ильгощи</t>
  </si>
  <si>
    <t xml:space="preserve">Никольское </t>
  </si>
  <si>
    <t xml:space="preserve">Кушалино </t>
  </si>
  <si>
    <t xml:space="preserve">Ведное </t>
  </si>
  <si>
    <t>Застолбье</t>
  </si>
  <si>
    <t>Заклинье</t>
  </si>
  <si>
    <t>Киверичи</t>
  </si>
  <si>
    <t xml:space="preserve">Высоково   </t>
  </si>
  <si>
    <t>Алешино</t>
  </si>
  <si>
    <t xml:space="preserve">"Успенское"               </t>
  </si>
  <si>
    <t xml:space="preserve">"Есинка"                  </t>
  </si>
  <si>
    <t xml:space="preserve">"Медведево"               </t>
  </si>
  <si>
    <t xml:space="preserve">"Чертолино"  </t>
  </si>
  <si>
    <t xml:space="preserve">"Хорошево" </t>
  </si>
  <si>
    <t xml:space="preserve">"Итомля"                  </t>
  </si>
  <si>
    <t xml:space="preserve">"Победа"                  </t>
  </si>
  <si>
    <t>Поселок Сандово</t>
  </si>
  <si>
    <t xml:space="preserve">Лукинское </t>
  </si>
  <si>
    <t>Топоровское</t>
  </si>
  <si>
    <t xml:space="preserve">Соболинское </t>
  </si>
  <si>
    <t>Большемалинское</t>
  </si>
  <si>
    <t xml:space="preserve">Поселок Селижарово  </t>
  </si>
  <si>
    <t>Шуваевское</t>
  </si>
  <si>
    <t>Талицкое</t>
  </si>
  <si>
    <t xml:space="preserve">Ларионовское </t>
  </si>
  <si>
    <t xml:space="preserve">Захаровское </t>
  </si>
  <si>
    <t>Березугское</t>
  </si>
  <si>
    <t xml:space="preserve">Селищенское </t>
  </si>
  <si>
    <t>Елецкое</t>
  </si>
  <si>
    <t>Дмитровское</t>
  </si>
  <si>
    <t xml:space="preserve">Оковецкое </t>
  </si>
  <si>
    <t>Большекошинское</t>
  </si>
  <si>
    <t>Поселок Сонково</t>
  </si>
  <si>
    <t>Койское</t>
  </si>
  <si>
    <t>Пищалкинское</t>
  </si>
  <si>
    <t>Петровское</t>
  </si>
  <si>
    <t xml:space="preserve">Гладышевское </t>
  </si>
  <si>
    <t>Беляницкое</t>
  </si>
  <si>
    <t xml:space="preserve">Горское </t>
  </si>
  <si>
    <t xml:space="preserve">Григорковское </t>
  </si>
  <si>
    <t>Поселок Спирово</t>
  </si>
  <si>
    <t>Козловское</t>
  </si>
  <si>
    <t>Краснознаменское</t>
  </si>
  <si>
    <t>Пеньковское</t>
  </si>
  <si>
    <t>Выдропужское</t>
  </si>
  <si>
    <t xml:space="preserve">Город Старица </t>
  </si>
  <si>
    <t>Емельяновское</t>
  </si>
  <si>
    <t xml:space="preserve">Ново-Ямское </t>
  </si>
  <si>
    <t>Паньковское</t>
  </si>
  <si>
    <t>Старицкое</t>
  </si>
  <si>
    <t>Степуринское</t>
  </si>
  <si>
    <t>Луковниковское</t>
  </si>
  <si>
    <t xml:space="preserve">Архангельское </t>
  </si>
  <si>
    <t>Берновское</t>
  </si>
  <si>
    <t>Богатьковское</t>
  </si>
  <si>
    <t>Клоковское</t>
  </si>
  <si>
    <t xml:space="preserve">Марьинское </t>
  </si>
  <si>
    <t>Яконовское</t>
  </si>
  <si>
    <t>Тредубское</t>
  </si>
  <si>
    <t xml:space="preserve">Тверецкое   </t>
  </si>
  <si>
    <t>Сукромленское</t>
  </si>
  <si>
    <t>Страшевичское</t>
  </si>
  <si>
    <t>Рудниковское</t>
  </si>
  <si>
    <t>Пироговское</t>
  </si>
  <si>
    <t>Осташковское</t>
  </si>
  <si>
    <t>Мирновское</t>
  </si>
  <si>
    <t xml:space="preserve">Мошковское </t>
  </si>
  <si>
    <t>Масловское</t>
  </si>
  <si>
    <t>Ладьинское</t>
  </si>
  <si>
    <t>Грузинское</t>
  </si>
  <si>
    <t>Большесвятцовское</t>
  </si>
  <si>
    <t>Борисцевское</t>
  </si>
  <si>
    <t>Высоковское</t>
  </si>
  <si>
    <t xml:space="preserve">Будовское </t>
  </si>
  <si>
    <t>Большепетровское</t>
  </si>
  <si>
    <t xml:space="preserve">Город Торопец             </t>
  </si>
  <si>
    <t>Речанское</t>
  </si>
  <si>
    <t>Василевское</t>
  </si>
  <si>
    <t>Скворцовское</t>
  </si>
  <si>
    <t>Кудрявцевское</t>
  </si>
  <si>
    <t>Понизовское</t>
  </si>
  <si>
    <t>Подгородненское</t>
  </si>
  <si>
    <t>Пожинское</t>
  </si>
  <si>
    <t>Плоскошское</t>
  </si>
  <si>
    <t>Молдинское</t>
  </si>
  <si>
    <t>Куровское</t>
  </si>
  <si>
    <t>Котлованское</t>
  </si>
  <si>
    <t>Копачевское</t>
  </si>
  <si>
    <t>Еремковское</t>
  </si>
  <si>
    <t>Брусовское</t>
  </si>
  <si>
    <t>Город Удомля</t>
  </si>
  <si>
    <t>Мстинское</t>
  </si>
  <si>
    <t>Порожкинское</t>
  </si>
  <si>
    <t>Рядское</t>
  </si>
  <si>
    <t>Удомельское</t>
  </si>
  <si>
    <t xml:space="preserve">Поселок Фирово            </t>
  </si>
  <si>
    <t>Поселок Великооктябрьский</t>
  </si>
  <si>
    <t>Великооктябрьское</t>
  </si>
  <si>
    <t>Фировское</t>
  </si>
  <si>
    <t>Рождественское</t>
  </si>
  <si>
    <t>ИБР</t>
  </si>
  <si>
    <t>0</t>
  </si>
  <si>
    <t>1</t>
  </si>
  <si>
    <t>4</t>
  </si>
  <si>
    <t>Общий итог</t>
  </si>
  <si>
    <t>НДФЛ</t>
  </si>
  <si>
    <t>ГП</t>
  </si>
  <si>
    <t>СП</t>
  </si>
  <si>
    <t>Итого ИГ</t>
  </si>
  <si>
    <t xml:space="preserve">ИТОГО </t>
  </si>
  <si>
    <t>ИГ</t>
  </si>
  <si>
    <t>всего</t>
  </si>
  <si>
    <t>Всего</t>
  </si>
  <si>
    <t>Наименование муниципального района (городского округа)</t>
  </si>
  <si>
    <t>Замена  дополнительным нормативом дотации ФФП МР (ГО)</t>
  </si>
  <si>
    <t>в том числе</t>
  </si>
  <si>
    <t>в т.ч.</t>
  </si>
  <si>
    <t>ИТОГО:</t>
  </si>
  <si>
    <t>МР+ПОС</t>
  </si>
  <si>
    <t>МР (без иг)</t>
  </si>
  <si>
    <t>МР (иг)</t>
  </si>
  <si>
    <t>группа 1</t>
  </si>
  <si>
    <t>группа 2</t>
  </si>
  <si>
    <t>группа 3</t>
  </si>
  <si>
    <t>группа 4</t>
  </si>
  <si>
    <t>группа 5</t>
  </si>
  <si>
    <t>группа 6</t>
  </si>
  <si>
    <t>группа 7</t>
  </si>
  <si>
    <t>Наименование муниципального образования</t>
  </si>
  <si>
    <t>РБО, руб./чел.</t>
  </si>
  <si>
    <t>ИТОГО</t>
  </si>
  <si>
    <t>Свод исходных данных для расчета рейтинга МО по развитию экономики</t>
  </si>
  <si>
    <t>Источник:</t>
  </si>
  <si>
    <t>ФСГС</t>
  </si>
  <si>
    <t>МЭР</t>
  </si>
  <si>
    <t>Объем отгруженных товаров собственного производства по виду эк. деятельности "Обрабатывающие производства" (D) за 2015 год, тыс. руб.</t>
  </si>
  <si>
    <t>Объем отгруженных товаров собственного производства по виду эк. деятельности "Обрабатывающие производства" (D) за 2014 год, тыс. руб.</t>
  </si>
  <si>
    <t>Оборот розничной торговли в 2015 году, тыс.руб.</t>
  </si>
  <si>
    <t>Оборот розничной торговли в 2014 году, тыс.руб.</t>
  </si>
  <si>
    <t>Объем инвестиций в основной капитал (за исключением бюджетных средств) в расчете на душу населения за 2014 год, руб.</t>
  </si>
  <si>
    <t>Объем инвестиций в основной капитал (за исключением бюджетных средств) в расчете на душу населения за 2015 год, руб.</t>
  </si>
  <si>
    <t>Продукция сельского хозяйства в 2013 г. по хозяйствам всех категорий в фактических ценах, тыс. руб.</t>
  </si>
  <si>
    <t>Продукция сельского хозяйства в 2014 г. по хозяйствам всех категорий, в фактических ценах, тыс. руб.</t>
  </si>
  <si>
    <t>Жилищное строительство по муниципальным образованиям (включая индивидуальное жилищное строительство), введено кв.м общей площади за 2013 год</t>
  </si>
  <si>
    <t>Жилищное строительство по муниципальным образованиям (включая индивидуальное жилищное строительство), введено кв.м общей площади за 2014 год</t>
  </si>
  <si>
    <t>Жилищное строительство по муниципальным образованиям (включая индивидуальное жилищное строительство), введено кв.м общей площади за 2015 год</t>
  </si>
  <si>
    <t>Среднемесячная номинальная начисленная заработная плата без учета социальной сферы и гос.управления в 2014 году, руб.</t>
  </si>
  <si>
    <t>Среднемесячная номинальная начисленная заработная плата без учета социальной сферы и гос.управления в 2015 году, руб.</t>
  </si>
  <si>
    <t>Доля среднесписочной численности работников крупных и средних организаций без учета отраслей социальной сферы и государственного управления к общей численности работников крупных и средних организаций в 2014 г. (%)</t>
  </si>
  <si>
    <t>Доля среднесписочной численности работников крупных и средних организаций без учета отраслей социальной сферы и государственного управления к общей численности работников крупных и средних организаций в 2015 г. (%)</t>
  </si>
  <si>
    <t>Число субъектов малого и среднего предпринимательства на 10000 жителей на 01.01.2015</t>
  </si>
  <si>
    <t>Число субъектов малого и среднего предпринимательства на 10000 жителей на 01.01.2016</t>
  </si>
  <si>
    <t>***</t>
  </si>
  <si>
    <t>-</t>
  </si>
  <si>
    <t>ЗАТО "Озерный"</t>
  </si>
  <si>
    <t>ЗАТО "Солнечный"</t>
  </si>
  <si>
    <t xml:space="preserve"> </t>
  </si>
  <si>
    <t>Сумма</t>
  </si>
  <si>
    <t>Налоговые доходы (без госпошлины)</t>
  </si>
  <si>
    <t>Дотация на выравнивание</t>
  </si>
  <si>
    <t>1 часть дотации на сбалансированность</t>
  </si>
  <si>
    <t>2 часть дотации на сбалансированность</t>
  </si>
  <si>
    <t>Критерий выравнивания</t>
  </si>
  <si>
    <t>Н</t>
  </si>
  <si>
    <t>j</t>
  </si>
  <si>
    <t>Группа муниципальных образований</t>
  </si>
  <si>
    <t xml:space="preserve">НДФЛ-контингент всего (тыс.руб.)
</t>
  </si>
  <si>
    <t>в т.ч. НДФЛ-контингент иностранных граждан (тыс.руб.)</t>
  </si>
  <si>
    <t>в т.ч. НДФЛ-контингент иностранных граждан СП (тыс.руб.)</t>
  </si>
  <si>
    <t xml:space="preserve">НДФЛ-контингент СП, (тыс.руб.).
</t>
  </si>
  <si>
    <t xml:space="preserve">НДФЛ-контингент ГП (ГО), (тыс.руб.)
</t>
  </si>
  <si>
    <t>в т.ч. НДФЛ-контингент иностранных граждан ГП(ГО) (тыс.руб.)</t>
  </si>
  <si>
    <t>Доп норматив НДФЛ за счет дотации ФФП МР и ГО без иностранных за счет НДФЛ (%)</t>
  </si>
  <si>
    <t>ИТОГО норматив НДФЛ с территории СП для МР и ГО (без иностранных) (%)</t>
  </si>
  <si>
    <t>ИТОГО норматив НДФЛ с территории ГП(ГО) для МР и ГО (без иностранных) (%)</t>
  </si>
  <si>
    <t xml:space="preserve"> Итого сумма отчислений по нормативу БК, ЕН и доп. за счет дотации (тыс.руб.)</t>
  </si>
  <si>
    <t>Отчисления в бюджеты МР (ГО) по нормативу БК (тыс.руб.)</t>
  </si>
  <si>
    <t>Отчисления в бюджеты МР (ГО) по нормативу БК с территории сельских поселений (тыс.руб.)</t>
  </si>
  <si>
    <t>Отчисления в бюджеты МР (ГО) по нормативу БК с территории ГП и ГО (тыс.руб.)</t>
  </si>
  <si>
    <t>Отчисления в бюджеты МР (ГО) по ЕН  (тыс.руб.)</t>
  </si>
  <si>
    <t>Отчисления в бюджеты МР (ГО) по ЕН (без иностранных) (тыс.руб.)</t>
  </si>
  <si>
    <t>Отчисления в бюджеты МР (ГО) по ЕН от иностранных (тыс.руб.)</t>
  </si>
  <si>
    <t>Отчисления в бюджеты МР (ГО) по доп. нормативу (без иностранных) (тыс.руб.)</t>
  </si>
  <si>
    <t>Суммы перечисляемые МР (ГО) в виде дотаций (тыс.руб.)</t>
  </si>
  <si>
    <t>Отчисления в  поселения по БК (тыс.руб.)</t>
  </si>
  <si>
    <t>Отчисления в сельские поселения по БК (2%) (тыс.руб.)</t>
  </si>
  <si>
    <t>Отчисления в городские поселения по БК (10%) (тыс.руб.)</t>
  </si>
  <si>
    <t>Контингент</t>
  </si>
  <si>
    <t>По норм. БК</t>
  </si>
  <si>
    <t>По ЕН</t>
  </si>
  <si>
    <t>По доп.нормативу</t>
  </si>
  <si>
    <t>поселения по БК</t>
  </si>
  <si>
    <t>Местные бюджеты по нормативам БК</t>
  </si>
  <si>
    <t xml:space="preserve">Местные бюджеты по ЕН </t>
  </si>
  <si>
    <t>Местные бюджеты по допнормативам</t>
  </si>
  <si>
    <t>Областной бюджет</t>
  </si>
  <si>
    <t>ФФП МР(ГО)</t>
  </si>
  <si>
    <t>Уменьшение доходов ОБ от превышения отчислений по допнормативам и ед.нормативам от НДФЛ над пределом 15%</t>
  </si>
  <si>
    <t>Индекс налогового потенциала</t>
  </si>
  <si>
    <t>Расчет индекса налогового потенциала для распределения дотаций на выравнивание на 2018 год</t>
  </si>
  <si>
    <r>
      <t xml:space="preserve">Расчетные поступления налога на доходы физических лиц в бюджетную систему Тверской области с территории </t>
    </r>
    <r>
      <rPr>
        <b/>
        <sz val="11"/>
        <rFont val="Calibri"/>
        <family val="2"/>
        <charset val="204"/>
        <scheme val="minor"/>
      </rPr>
      <t>городских поселений</t>
    </r>
    <r>
      <rPr>
        <sz val="11"/>
        <rFont val="Calibri"/>
        <family val="2"/>
        <scheme val="minor"/>
      </rPr>
      <t xml:space="preserve"> (</t>
    </r>
    <r>
      <rPr>
        <b/>
        <sz val="11"/>
        <rFont val="Calibri"/>
        <family val="2"/>
        <charset val="204"/>
        <scheme val="minor"/>
      </rPr>
      <t>городских округов)</t>
    </r>
    <r>
      <rPr>
        <sz val="11"/>
        <rFont val="Calibri"/>
        <family val="2"/>
        <scheme val="minor"/>
      </rPr>
      <t xml:space="preserve"> в 2018 году (тыс. руб.)</t>
    </r>
  </si>
  <si>
    <r>
      <t xml:space="preserve">Расчетные поступления налога на доходы физических лиц, уплачиваемого </t>
    </r>
    <r>
      <rPr>
        <b/>
        <sz val="11"/>
        <rFont val="Calibri"/>
        <family val="2"/>
        <charset val="204"/>
        <scheme val="minor"/>
      </rPr>
      <t>иностранными гражданами</t>
    </r>
    <r>
      <rPr>
        <sz val="11"/>
        <rFont val="Calibri"/>
        <family val="2"/>
        <scheme val="minor"/>
      </rPr>
      <t xml:space="preserve"> в виде фиксированного авансового платежа при осуществлении ими на территории Российской Федерации трудовой деятельности на основании патента, в бюджетную систему Тверской области с территории</t>
    </r>
    <r>
      <rPr>
        <b/>
        <sz val="11"/>
        <rFont val="Calibri"/>
        <family val="2"/>
        <charset val="204"/>
        <scheme val="minor"/>
      </rPr>
      <t xml:space="preserve"> городских поселений (городских округов)</t>
    </r>
    <r>
      <rPr>
        <sz val="11"/>
        <rFont val="Calibri"/>
        <family val="2"/>
        <scheme val="minor"/>
      </rPr>
      <t xml:space="preserve"> в 2018 году (тыс. руб.)</t>
    </r>
  </si>
  <si>
    <r>
      <t xml:space="preserve">Расчетные поступления </t>
    </r>
    <r>
      <rPr>
        <b/>
        <sz val="11"/>
        <rFont val="Calibri"/>
        <family val="2"/>
        <charset val="204"/>
        <scheme val="minor"/>
      </rPr>
      <t>налога на доходы физических лиц</t>
    </r>
    <r>
      <rPr>
        <sz val="11"/>
        <rFont val="Calibri"/>
        <family val="2"/>
        <scheme val="minor"/>
      </rPr>
      <t xml:space="preserve"> в бюджетную систему Тверской области с территории </t>
    </r>
    <r>
      <rPr>
        <b/>
        <sz val="11"/>
        <rFont val="Calibri"/>
        <family val="2"/>
        <charset val="204"/>
        <scheme val="minor"/>
      </rPr>
      <t xml:space="preserve">сельских </t>
    </r>
    <r>
      <rPr>
        <sz val="11"/>
        <rFont val="Calibri"/>
        <family val="2"/>
        <scheme val="minor"/>
      </rPr>
      <t>поселений  в 2018 году (тыс. руб.)</t>
    </r>
  </si>
  <si>
    <r>
      <t xml:space="preserve">Расчетные поступления налога на доходы физических лиц, уплачиваемого </t>
    </r>
    <r>
      <rPr>
        <b/>
        <sz val="11"/>
        <rFont val="Calibri"/>
        <family val="2"/>
        <charset val="204"/>
        <scheme val="minor"/>
      </rPr>
      <t>иностранными гражданами</t>
    </r>
    <r>
      <rPr>
        <sz val="11"/>
        <rFont val="Calibri"/>
        <family val="2"/>
        <scheme val="minor"/>
      </rPr>
      <t xml:space="preserve"> в виде фиксированного авансового платежа при осуществлении ими на территории Российской Федерации трудовой деятельности на основании патента, в бюджетную систему Тверской области с территории </t>
    </r>
    <r>
      <rPr>
        <b/>
        <sz val="11"/>
        <rFont val="Calibri"/>
        <family val="2"/>
        <charset val="204"/>
        <scheme val="minor"/>
      </rPr>
      <t xml:space="preserve">сельских поселений </t>
    </r>
    <r>
      <rPr>
        <sz val="11"/>
        <rFont val="Calibri"/>
        <family val="2"/>
        <scheme val="minor"/>
      </rPr>
      <t>в 2018 году (тыс. руб.)</t>
    </r>
  </si>
  <si>
    <r>
      <t xml:space="preserve">Налоговый потенциал </t>
    </r>
    <r>
      <rPr>
        <b/>
        <sz val="11"/>
        <rFont val="Calibri"/>
        <family val="2"/>
        <charset val="204"/>
        <scheme val="minor"/>
      </rPr>
      <t>муниципального района (городского округа)</t>
    </r>
    <r>
      <rPr>
        <sz val="11"/>
        <rFont val="Calibri"/>
        <family val="2"/>
        <scheme val="minor"/>
      </rPr>
      <t xml:space="preserve"> по </t>
    </r>
    <r>
      <rPr>
        <b/>
        <sz val="11"/>
        <rFont val="Calibri"/>
        <family val="2"/>
        <charset val="204"/>
        <scheme val="minor"/>
      </rPr>
      <t>налогу на доходы физических лиц</t>
    </r>
    <r>
      <rPr>
        <sz val="11"/>
        <rFont val="Calibri"/>
        <family val="2"/>
        <scheme val="minor"/>
      </rPr>
      <t xml:space="preserve"> на 2018 год (тыс. руб.)</t>
    </r>
  </si>
  <si>
    <r>
      <t xml:space="preserve">Расчетные поступления </t>
    </r>
    <r>
      <rPr>
        <b/>
        <sz val="11"/>
        <rFont val="Calibri"/>
        <family val="2"/>
        <charset val="204"/>
        <scheme val="minor"/>
      </rPr>
      <t>единого налога на вмененный доход для отдельных видов деятельности</t>
    </r>
    <r>
      <rPr>
        <sz val="11"/>
        <rFont val="Calibri"/>
        <family val="2"/>
        <scheme val="minor"/>
      </rPr>
      <t xml:space="preserve"> в бюджетную систему Тверской области в 2018 году (тыс. руб.)</t>
    </r>
  </si>
  <si>
    <r>
      <t xml:space="preserve">Налоговый потенциал </t>
    </r>
    <r>
      <rPr>
        <b/>
        <sz val="11"/>
        <rFont val="Calibri"/>
        <family val="2"/>
        <charset val="204"/>
        <scheme val="minor"/>
      </rPr>
      <t>по единому налогу на вмененный доход для отдельных видов деятельности</t>
    </r>
    <r>
      <rPr>
        <sz val="11"/>
        <rFont val="Calibri"/>
        <family val="2"/>
        <scheme val="minor"/>
      </rPr>
      <t xml:space="preserve"> на 2018 год (тыс. руб.)</t>
    </r>
  </si>
  <si>
    <t>Расчетные поступления единого сельскохозяйственного налога в бюджетную систему Тверской области с территории городских поселений (городских округов) в 2018 году (тыс. руб.)</t>
  </si>
  <si>
    <t>Расчетные поступления единого сельскохозяйственного налога в бюджетную систему Тверской области с территории сельских поселений в 2018 году (тыс. руб.)</t>
  </si>
  <si>
    <t>Налоговый потенциал муниципального по единому сельскохозяйственному налогу на 2018 год (тыс. руб.)</t>
  </si>
  <si>
    <t>Расчетные поступления земельного налога в бюджетную систему Тверской области с территории городского округа в 2018 году (тыс. руб.)</t>
  </si>
  <si>
    <t>Налоговый потенциал городского округа по земельному налогу на 2018 год (тыс. руб.)</t>
  </si>
  <si>
    <t>Расчетные поступления налога на имущество физических лиц в бюджетную систему Тверской области с территории городского округа в 2018 году (тыс. руб.)</t>
  </si>
  <si>
    <t>Налоговый потенциал городского округа по налогу на имущество физических лиц на 2018 год (тыс. руб.)</t>
  </si>
  <si>
    <t>Расчетные поступления налога, взимаемого в связи с применением патентной системы налогообложения в бюджетную систему Тверской области в 2018 году (тыс. руб.)</t>
  </si>
  <si>
    <t>Налоговый потенциал по налогу, взимаемому с применением патентной системы налогообложения на 2018 год (тыс. руб.)</t>
  </si>
  <si>
    <t>Налоговый потенциал на 2018 год (тыс. руб.)</t>
  </si>
  <si>
    <t>Численность населения на 01.01.2017 (чел.)</t>
  </si>
  <si>
    <t>Налоговый потенциал на 2018 год (на душу населения) (руб. / чел.)</t>
  </si>
  <si>
    <t>Удомельский ГО</t>
  </si>
  <si>
    <t>Осташковский ГО</t>
  </si>
  <si>
    <t>Расчет распределения дотаций на выравнивание муниципальных районов и городких округов на 2018 год</t>
  </si>
  <si>
    <t>Численность населения на 01.01.2017,
( чел.)</t>
  </si>
  <si>
    <t>Среднедушевой доход по области - 2018</t>
  </si>
  <si>
    <t>Расчетный размер дотации на выравнивание бюджетной обеспеченности муниципальных районов (городских округов) на 2018 год (тыс. руб.)</t>
  </si>
  <si>
    <t>Размер дотации на выравнивание бюджетной обеспеченности муниципальных районов (городских округов) на 2018 год, утвержденный законом о бюджете на 2017 год и на плановый период 2018 и 2019 годов (тыс. руб.)</t>
  </si>
  <si>
    <t>Итоговый размер дотации на выравнивание бюджетной обеспеченности муниципальных районов (городских округов) на 2018 год (тыс. руб.)</t>
  </si>
  <si>
    <t>Нормативы отчислений от НДФЛ для зачисления в бюджеты МР и ГО на 2018 год</t>
  </si>
  <si>
    <t>Фонд финансовой поддержки  муниципальных районов (городских окгугов) в 2018 году (тыс.руб.)</t>
  </si>
  <si>
    <t>НДФЛ-контингент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</si>
</sst>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"/>
    <numFmt numFmtId="165" formatCode="0.0000%"/>
    <numFmt numFmtId="166" formatCode="_-* #,##0.0000\ _₽_-;\-* #,##0.0000\ _₽_-;_-* &quot;-&quot;?\ _₽_-;_-@_-"/>
    <numFmt numFmtId="167" formatCode="_(* #,##0.00_);_(* \(#,##0.00\);_(* &quot;-&quot;??_);_(@_)"/>
    <numFmt numFmtId="168" formatCode="_-* #,##0\ _₽_-;\-* #,##0\ _₽_-;_-* &quot;-&quot;??\ _₽_-;_-@_-"/>
    <numFmt numFmtId="169" formatCode="_-* #,##0.0\ _₽_-;\-* #,##0.0\ _₽_-;_-* &quot;-&quot;??\ _₽_-;_-@_-"/>
    <numFmt numFmtId="170" formatCode="_-* #,##0.00_р_._-;\-* #,##0.00_р_._-;_-* &quot;-&quot;??_р_._-;_-@_-"/>
    <numFmt numFmtId="171" formatCode="#,##0.0_ ;[Red]\-#,##0.0\ "/>
    <numFmt numFmtId="172" formatCode="#,##0_ ;\-#,##0\ "/>
    <numFmt numFmtId="173" formatCode="#,##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Calibri"/>
      <family val="2"/>
      <scheme val="minor"/>
    </font>
    <font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4"/>
      <name val="Arial Cyr"/>
      <charset val="204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0">
    <xf numFmtId="0" fontId="0" fillId="0" borderId="0" xfId="0"/>
    <xf numFmtId="165" fontId="7" fillId="0" borderId="13" xfId="4" applyNumberFormat="1" applyFont="1" applyFill="1" applyBorder="1"/>
    <xf numFmtId="165" fontId="7" fillId="0" borderId="17" xfId="4" applyNumberFormat="1" applyFont="1" applyFill="1" applyBorder="1"/>
    <xf numFmtId="165" fontId="7" fillId="0" borderId="15" xfId="4" applyNumberFormat="1" applyFont="1" applyFill="1" applyBorder="1"/>
    <xf numFmtId="165" fontId="7" fillId="0" borderId="26" xfId="4" applyNumberFormat="1" applyFont="1" applyFill="1" applyBorder="1"/>
    <xf numFmtId="165" fontId="7" fillId="0" borderId="12" xfId="4" applyNumberFormat="1" applyFont="1" applyFill="1" applyBorder="1"/>
    <xf numFmtId="165" fontId="7" fillId="0" borderId="27" xfId="4" applyNumberFormat="1" applyFont="1" applyFill="1" applyBorder="1"/>
    <xf numFmtId="0" fontId="0" fillId="0" borderId="0" xfId="0"/>
    <xf numFmtId="0" fontId="4" fillId="0" borderId="0" xfId="0" applyFont="1"/>
    <xf numFmtId="0" fontId="10" fillId="0" borderId="3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5" xfId="0" applyFont="1" applyFill="1" applyBorder="1"/>
    <xf numFmtId="0" fontId="12" fillId="0" borderId="5" xfId="0" applyFont="1" applyFill="1" applyBorder="1"/>
    <xf numFmtId="0" fontId="12" fillId="0" borderId="30" xfId="0" applyFont="1" applyFill="1" applyBorder="1"/>
    <xf numFmtId="1" fontId="13" fillId="0" borderId="5" xfId="0" applyNumberFormat="1" applyFont="1" applyFill="1" applyBorder="1" applyAlignment="1">
      <alignment horizontal="left"/>
    </xf>
    <xf numFmtId="0" fontId="14" fillId="0" borderId="30" xfId="0" applyFont="1" applyFill="1" applyBorder="1"/>
    <xf numFmtId="0" fontId="14" fillId="0" borderId="5" xfId="0" applyFont="1" applyFill="1" applyBorder="1"/>
    <xf numFmtId="0" fontId="11" fillId="0" borderId="31" xfId="0" applyFont="1" applyFill="1" applyBorder="1"/>
    <xf numFmtId="0" fontId="11" fillId="0" borderId="0" xfId="0" applyFont="1" applyFill="1" applyBorder="1"/>
    <xf numFmtId="0" fontId="0" fillId="0" borderId="0" xfId="0" applyNumberFormat="1"/>
    <xf numFmtId="0" fontId="8" fillId="0" borderId="6" xfId="0" applyFont="1" applyFill="1" applyBorder="1" applyAlignment="1">
      <alignment vertical="center"/>
    </xf>
    <xf numFmtId="3" fontId="9" fillId="0" borderId="6" xfId="1" applyNumberFormat="1" applyFont="1" applyFill="1" applyBorder="1" applyAlignment="1">
      <alignment horizontal="right" vertical="center" wrapText="1"/>
    </xf>
    <xf numFmtId="164" fontId="7" fillId="0" borderId="26" xfId="0" applyNumberFormat="1" applyFont="1" applyFill="1" applyBorder="1"/>
    <xf numFmtId="164" fontId="7" fillId="0" borderId="15" xfId="0" applyNumberFormat="1" applyFont="1" applyFill="1" applyBorder="1"/>
    <xf numFmtId="164" fontId="7" fillId="0" borderId="16" xfId="0" applyNumberFormat="1" applyFont="1" applyFill="1" applyBorder="1"/>
    <xf numFmtId="0" fontId="8" fillId="0" borderId="7" xfId="0" applyFont="1" applyFill="1" applyBorder="1" applyAlignment="1">
      <alignment vertical="center"/>
    </xf>
    <xf numFmtId="164" fontId="7" fillId="0" borderId="13" xfId="0" applyNumberFormat="1" applyFont="1" applyFill="1" applyBorder="1"/>
    <xf numFmtId="164" fontId="7" fillId="0" borderId="14" xfId="0" applyNumberFormat="1" applyFont="1" applyFill="1" applyBorder="1"/>
    <xf numFmtId="0" fontId="8" fillId="0" borderId="8" xfId="0" applyFont="1" applyFill="1" applyBorder="1" applyAlignment="1">
      <alignment vertical="center"/>
    </xf>
    <xf numFmtId="164" fontId="7" fillId="0" borderId="17" xfId="0" applyNumberFormat="1" applyFont="1" applyFill="1" applyBorder="1"/>
    <xf numFmtId="164" fontId="7" fillId="0" borderId="28" xfId="0" applyNumberFormat="1" applyFont="1" applyFill="1" applyBorder="1"/>
    <xf numFmtId="0" fontId="10" fillId="0" borderId="5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21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vertical="center"/>
    </xf>
    <xf numFmtId="164" fontId="10" fillId="0" borderId="2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16" fillId="0" borderId="0" xfId="0" applyFont="1" applyFill="1"/>
    <xf numFmtId="0" fontId="16" fillId="0" borderId="5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0" fillId="0" borderId="5" xfId="0" applyBorder="1" applyAlignment="1">
      <alignment horizontal="center" vertical="center"/>
    </xf>
    <xf numFmtId="168" fontId="11" fillId="0" borderId="26" xfId="5" applyNumberFormat="1" applyFont="1" applyBorder="1"/>
    <xf numFmtId="168" fontId="11" fillId="0" borderId="15" xfId="5" applyNumberFormat="1" applyFont="1" applyBorder="1"/>
    <xf numFmtId="169" fontId="11" fillId="0" borderId="15" xfId="5" applyNumberFormat="1" applyFont="1" applyBorder="1"/>
    <xf numFmtId="169" fontId="11" fillId="0" borderId="16" xfId="5" applyNumberFormat="1" applyFont="1" applyBorder="1"/>
    <xf numFmtId="168" fontId="11" fillId="2" borderId="12" xfId="5" applyNumberFormat="1" applyFont="1" applyFill="1" applyBorder="1"/>
    <xf numFmtId="168" fontId="11" fillId="0" borderId="13" xfId="5" applyNumberFormat="1" applyFont="1" applyBorder="1"/>
    <xf numFmtId="169" fontId="11" fillId="0" borderId="13" xfId="5" applyNumberFormat="1" applyFont="1" applyBorder="1"/>
    <xf numFmtId="169" fontId="11" fillId="0" borderId="14" xfId="5" applyNumberFormat="1" applyFont="1" applyBorder="1"/>
    <xf numFmtId="0" fontId="16" fillId="2" borderId="0" xfId="0" applyFont="1" applyFill="1"/>
    <xf numFmtId="168" fontId="11" fillId="0" borderId="12" xfId="5" applyNumberFormat="1" applyFont="1" applyBorder="1"/>
    <xf numFmtId="168" fontId="12" fillId="3" borderId="18" xfId="5" applyNumberFormat="1" applyFont="1" applyFill="1" applyBorder="1"/>
    <xf numFmtId="168" fontId="16" fillId="3" borderId="19" xfId="0" applyNumberFormat="1" applyFont="1" applyFill="1" applyBorder="1"/>
    <xf numFmtId="168" fontId="16" fillId="3" borderId="20" xfId="0" applyNumberFormat="1" applyFont="1" applyFill="1" applyBorder="1"/>
    <xf numFmtId="0" fontId="16" fillId="0" borderId="0" xfId="0" applyFont="1" applyFill="1" applyBorder="1"/>
    <xf numFmtId="0" fontId="16" fillId="0" borderId="0" xfId="0" applyFont="1"/>
    <xf numFmtId="0" fontId="7" fillId="0" borderId="1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8" xfId="0" applyFont="1" applyFill="1" applyBorder="1" applyAlignment="1">
      <alignment wrapText="1"/>
    </xf>
    <xf numFmtId="171" fontId="8" fillId="0" borderId="39" xfId="0" applyNumberFormat="1" applyFont="1" applyFill="1" applyBorder="1" applyAlignment="1">
      <alignment wrapText="1"/>
    </xf>
    <xf numFmtId="171" fontId="8" fillId="0" borderId="15" xfId="0" applyNumberFormat="1" applyFont="1" applyFill="1" applyBorder="1" applyAlignment="1">
      <alignment wrapText="1"/>
    </xf>
    <xf numFmtId="171" fontId="8" fillId="0" borderId="13" xfId="0" applyNumberFormat="1" applyFont="1" applyFill="1" applyBorder="1" applyAlignment="1">
      <alignment wrapText="1"/>
    </xf>
    <xf numFmtId="171" fontId="8" fillId="0" borderId="37" xfId="0" applyNumberFormat="1" applyFont="1" applyFill="1" applyBorder="1" applyAlignment="1">
      <alignment wrapText="1"/>
    </xf>
    <xf numFmtId="171" fontId="8" fillId="0" borderId="17" xfId="0" applyNumberFormat="1" applyFont="1" applyFill="1" applyBorder="1" applyAlignment="1">
      <alignment wrapText="1"/>
    </xf>
    <xf numFmtId="171" fontId="10" fillId="0" borderId="23" xfId="0" applyNumberFormat="1" applyFont="1" applyFill="1" applyBorder="1" applyAlignment="1">
      <alignment horizontal="right" wrapText="1"/>
    </xf>
    <xf numFmtId="164" fontId="8" fillId="0" borderId="19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wrapText="1"/>
    </xf>
    <xf numFmtId="171" fontId="0" fillId="0" borderId="0" xfId="0" applyNumberFormat="1"/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5" fillId="0" borderId="0" xfId="0" applyFont="1" applyFill="1"/>
    <xf numFmtId="166" fontId="15" fillId="0" borderId="0" xfId="0" applyNumberFormat="1" applyFont="1" applyFill="1"/>
    <xf numFmtId="0" fontId="7" fillId="0" borderId="0" xfId="0" applyFont="1" applyFill="1"/>
    <xf numFmtId="164" fontId="7" fillId="0" borderId="12" xfId="0" applyNumberFormat="1" applyFont="1" applyFill="1" applyBorder="1"/>
    <xf numFmtId="164" fontId="7" fillId="0" borderId="27" xfId="0" applyNumberFormat="1" applyFont="1" applyFill="1" applyBorder="1"/>
    <xf numFmtId="0" fontId="5" fillId="0" borderId="23" xfId="0" applyFont="1" applyFill="1" applyBorder="1"/>
    <xf numFmtId="164" fontId="5" fillId="0" borderId="23" xfId="0" applyNumberFormat="1" applyFont="1" applyFill="1" applyBorder="1"/>
    <xf numFmtId="164" fontId="5" fillId="0" borderId="22" xfId="0" applyNumberFormat="1" applyFont="1" applyFill="1" applyBorder="1"/>
    <xf numFmtId="164" fontId="5" fillId="0" borderId="21" xfId="0" applyNumberFormat="1" applyFont="1" applyFill="1" applyBorder="1"/>
    <xf numFmtId="3" fontId="15" fillId="0" borderId="0" xfId="0" applyNumberFormat="1" applyFont="1" applyFill="1"/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9" fontId="15" fillId="0" borderId="18" xfId="0" applyNumberFormat="1" applyFont="1" applyFill="1" applyBorder="1" applyAlignment="1">
      <alignment vertical="center"/>
    </xf>
    <xf numFmtId="9" fontId="15" fillId="0" borderId="19" xfId="0" applyNumberFormat="1" applyFont="1" applyFill="1" applyBorder="1" applyAlignment="1">
      <alignment vertical="center"/>
    </xf>
    <xf numFmtId="9" fontId="15" fillId="0" borderId="20" xfId="0" applyNumberFormat="1" applyFont="1" applyFill="1" applyBorder="1" applyAlignment="1">
      <alignment vertical="center"/>
    </xf>
    <xf numFmtId="9" fontId="7" fillId="0" borderId="19" xfId="0" applyNumberFormat="1" applyFont="1" applyFill="1" applyBorder="1" applyAlignment="1">
      <alignment vertical="center"/>
    </xf>
    <xf numFmtId="9" fontId="15" fillId="0" borderId="20" xfId="0" applyNumberFormat="1" applyFont="1" applyFill="1" applyBorder="1"/>
    <xf numFmtId="3" fontId="15" fillId="0" borderId="12" xfId="0" applyNumberFormat="1" applyFont="1" applyFill="1" applyBorder="1"/>
    <xf numFmtId="3" fontId="15" fillId="0" borderId="13" xfId="0" applyNumberFormat="1" applyFont="1" applyFill="1" applyBorder="1"/>
    <xf numFmtId="0" fontId="15" fillId="0" borderId="7" xfId="0" applyFont="1" applyFill="1" applyBorder="1"/>
    <xf numFmtId="0" fontId="19" fillId="0" borderId="0" xfId="0" applyFont="1" applyFill="1"/>
    <xf numFmtId="0" fontId="19" fillId="0" borderId="49" xfId="0" applyFont="1" applyFill="1" applyBorder="1" applyAlignment="1">
      <alignment horizontal="center"/>
    </xf>
    <xf numFmtId="3" fontId="19" fillId="0" borderId="13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vertical="center"/>
    </xf>
    <xf numFmtId="164" fontId="19" fillId="0" borderId="24" xfId="0" applyNumberFormat="1" applyFont="1" applyFill="1" applyBorder="1" applyAlignment="1">
      <alignment vertical="center" wrapText="1"/>
    </xf>
    <xf numFmtId="165" fontId="19" fillId="0" borderId="25" xfId="9" applyNumberFormat="1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165" fontId="19" fillId="0" borderId="14" xfId="9" applyNumberFormat="1" applyFont="1" applyFill="1" applyBorder="1" applyAlignment="1">
      <alignment vertical="center" wrapText="1"/>
    </xf>
    <xf numFmtId="164" fontId="19" fillId="0" borderId="19" xfId="0" applyNumberFormat="1" applyFont="1" applyFill="1" applyBorder="1" applyAlignment="1">
      <alignment vertical="center" wrapText="1"/>
    </xf>
    <xf numFmtId="165" fontId="19" fillId="0" borderId="20" xfId="9" applyNumberFormat="1" applyFont="1" applyFill="1" applyBorder="1" applyAlignment="1">
      <alignment vertical="center" wrapText="1"/>
    </xf>
    <xf numFmtId="164" fontId="19" fillId="0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0" fontId="15" fillId="0" borderId="0" xfId="0" applyFont="1"/>
    <xf numFmtId="0" fontId="23" fillId="0" borderId="0" xfId="0" applyFont="1" applyAlignment="1">
      <alignment horizontal="center" vertical="center"/>
    </xf>
    <xf numFmtId="0" fontId="15" fillId="0" borderId="5" xfId="0" applyFont="1" applyFill="1" applyBorder="1" applyAlignment="1">
      <alignment horizontal="center" vertical="center" textRotation="90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wrapText="1"/>
    </xf>
    <xf numFmtId="0" fontId="15" fillId="3" borderId="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/>
    <xf numFmtId="0" fontId="15" fillId="0" borderId="2" xfId="0" applyFont="1" applyFill="1" applyBorder="1"/>
    <xf numFmtId="3" fontId="15" fillId="0" borderId="9" xfId="0" applyNumberFormat="1" applyFont="1" applyFill="1" applyBorder="1"/>
    <xf numFmtId="3" fontId="15" fillId="0" borderId="24" xfId="0" applyNumberFormat="1" applyFont="1" applyFill="1" applyBorder="1"/>
    <xf numFmtId="3" fontId="15" fillId="0" borderId="29" xfId="0" applyNumberFormat="1" applyFont="1" applyFill="1" applyBorder="1"/>
    <xf numFmtId="3" fontId="15" fillId="0" borderId="2" xfId="0" applyNumberFormat="1" applyFont="1" applyFill="1" applyBorder="1"/>
    <xf numFmtId="3" fontId="15" fillId="0" borderId="32" xfId="0" applyNumberFormat="1" applyFont="1" applyFill="1" applyBorder="1"/>
    <xf numFmtId="3" fontId="15" fillId="0" borderId="41" xfId="0" applyNumberFormat="1" applyFont="1" applyFill="1" applyBorder="1"/>
    <xf numFmtId="173" fontId="15" fillId="0" borderId="2" xfId="0" applyNumberFormat="1" applyFont="1" applyFill="1" applyBorder="1"/>
    <xf numFmtId="3" fontId="15" fillId="0" borderId="42" xfId="0" applyNumberFormat="1" applyFont="1" applyFill="1" applyBorder="1"/>
    <xf numFmtId="3" fontId="15" fillId="0" borderId="7" xfId="0" applyNumberFormat="1" applyFont="1" applyFill="1" applyBorder="1"/>
    <xf numFmtId="3" fontId="15" fillId="0" borderId="43" xfId="0" applyNumberFormat="1" applyFont="1" applyFill="1" applyBorder="1"/>
    <xf numFmtId="3" fontId="15" fillId="0" borderId="36" xfId="0" applyNumberFormat="1" applyFont="1" applyFill="1" applyBorder="1"/>
    <xf numFmtId="173" fontId="15" fillId="0" borderId="7" xfId="0" applyNumberFormat="1" applyFont="1" applyFill="1" applyBorder="1"/>
    <xf numFmtId="0" fontId="15" fillId="0" borderId="3" xfId="0" applyFont="1" applyFill="1" applyBorder="1"/>
    <xf numFmtId="3" fontId="15" fillId="0" borderId="27" xfId="0" applyNumberFormat="1" applyFont="1" applyFill="1" applyBorder="1"/>
    <xf numFmtId="3" fontId="15" fillId="0" borderId="17" xfId="0" applyNumberFormat="1" applyFont="1" applyFill="1" applyBorder="1"/>
    <xf numFmtId="3" fontId="15" fillId="0" borderId="44" xfId="0" applyNumberFormat="1" applyFont="1" applyFill="1" applyBorder="1"/>
    <xf numFmtId="3" fontId="15" fillId="0" borderId="8" xfId="0" applyNumberFormat="1" applyFont="1" applyFill="1" applyBorder="1"/>
    <xf numFmtId="3" fontId="15" fillId="0" borderId="45" xfId="0" applyNumberFormat="1" applyFont="1" applyFill="1" applyBorder="1"/>
    <xf numFmtId="3" fontId="15" fillId="0" borderId="46" xfId="0" applyNumberFormat="1" applyFont="1" applyFill="1" applyBorder="1"/>
    <xf numFmtId="173" fontId="15" fillId="0" borderId="8" xfId="0" applyNumberFormat="1" applyFont="1" applyFill="1" applyBorder="1"/>
    <xf numFmtId="3" fontId="15" fillId="0" borderId="21" xfId="0" applyNumberFormat="1" applyFont="1" applyFill="1" applyBorder="1"/>
    <xf numFmtId="3" fontId="15" fillId="0" borderId="23" xfId="0" applyNumberFormat="1" applyFont="1" applyFill="1" applyBorder="1"/>
    <xf numFmtId="3" fontId="15" fillId="0" borderId="47" xfId="0" applyNumberFormat="1" applyFont="1" applyFill="1" applyBorder="1"/>
    <xf numFmtId="3" fontId="15" fillId="0" borderId="5" xfId="0" applyNumberFormat="1" applyFont="1" applyFill="1" applyBorder="1"/>
    <xf numFmtId="3" fontId="15" fillId="0" borderId="10" xfId="0" applyNumberFormat="1" applyFont="1" applyFill="1" applyBorder="1"/>
    <xf numFmtId="3" fontId="15" fillId="0" borderId="48" xfId="0" applyNumberFormat="1" applyFont="1" applyFill="1" applyBorder="1"/>
    <xf numFmtId="173" fontId="15" fillId="0" borderId="5" xfId="0" applyNumberFormat="1" applyFont="1" applyFill="1" applyBorder="1"/>
    <xf numFmtId="0" fontId="15" fillId="0" borderId="10" xfId="0" applyFont="1" applyFill="1" applyBorder="1"/>
    <xf numFmtId="0" fontId="25" fillId="0" borderId="12" xfId="2" applyFont="1" applyFill="1" applyBorder="1" applyAlignment="1">
      <alignment vertical="center" wrapText="1"/>
    </xf>
    <xf numFmtId="9" fontId="25" fillId="0" borderId="13" xfId="2" applyNumberFormat="1" applyFont="1" applyFill="1" applyBorder="1" applyAlignment="1">
      <alignment vertical="center"/>
    </xf>
    <xf numFmtId="9" fontId="25" fillId="0" borderId="14" xfId="2" applyNumberFormat="1" applyFont="1" applyFill="1" applyBorder="1" applyAlignment="1">
      <alignment vertical="center"/>
    </xf>
    <xf numFmtId="9" fontId="25" fillId="0" borderId="12" xfId="2" applyNumberFormat="1" applyFont="1" applyFill="1" applyBorder="1" applyAlignment="1">
      <alignment vertical="center"/>
    </xf>
    <xf numFmtId="0" fontId="25" fillId="0" borderId="14" xfId="2" applyFont="1" applyFill="1" applyBorder="1" applyAlignment="1">
      <alignment vertical="center"/>
    </xf>
    <xf numFmtId="0" fontId="25" fillId="0" borderId="18" xfId="2" applyFont="1" applyFill="1" applyBorder="1" applyAlignment="1">
      <alignment vertical="center"/>
    </xf>
    <xf numFmtId="9" fontId="25" fillId="0" borderId="19" xfId="2" applyNumberFormat="1" applyFont="1" applyFill="1" applyBorder="1" applyAlignment="1">
      <alignment vertical="center"/>
    </xf>
    <xf numFmtId="0" fontId="25" fillId="0" borderId="20" xfId="2" applyFont="1" applyFill="1" applyBorder="1" applyAlignment="1">
      <alignment vertical="center"/>
    </xf>
    <xf numFmtId="9" fontId="25" fillId="0" borderId="18" xfId="2" applyNumberFormat="1" applyFont="1" applyFill="1" applyBorder="1" applyAlignment="1">
      <alignment vertical="center"/>
    </xf>
    <xf numFmtId="0" fontId="15" fillId="3" borderId="5" xfId="0" applyFont="1" applyFill="1" applyBorder="1" applyAlignment="1">
      <alignment horizontal="center"/>
    </xf>
    <xf numFmtId="0" fontId="15" fillId="0" borderId="7" xfId="0" applyFont="1" applyBorder="1"/>
    <xf numFmtId="0" fontId="15" fillId="0" borderId="7" xfId="0" applyFont="1" applyBorder="1" applyAlignment="1">
      <alignment horizontal="right"/>
    </xf>
    <xf numFmtId="172" fontId="15" fillId="0" borderId="7" xfId="0" applyNumberFormat="1" applyFont="1" applyBorder="1"/>
    <xf numFmtId="172" fontId="26" fillId="0" borderId="7" xfId="0" applyNumberFormat="1" applyFont="1" applyBorder="1"/>
    <xf numFmtId="0" fontId="15" fillId="0" borderId="3" xfId="0" applyFont="1" applyBorder="1"/>
    <xf numFmtId="0" fontId="15" fillId="0" borderId="3" xfId="0" applyFont="1" applyBorder="1" applyAlignment="1">
      <alignment horizontal="right"/>
    </xf>
    <xf numFmtId="172" fontId="15" fillId="0" borderId="3" xfId="0" applyNumberFormat="1" applyFont="1" applyBorder="1"/>
    <xf numFmtId="172" fontId="26" fillId="0" borderId="3" xfId="0" applyNumberFormat="1" applyFont="1" applyBorder="1"/>
    <xf numFmtId="0" fontId="15" fillId="0" borderId="0" xfId="0" applyFont="1" applyAlignment="1">
      <alignment horizontal="right"/>
    </xf>
    <xf numFmtId="172" fontId="26" fillId="0" borderId="5" xfId="0" applyNumberFormat="1" applyFont="1" applyBorder="1"/>
    <xf numFmtId="0" fontId="15" fillId="0" borderId="10" xfId="0" applyFont="1" applyBorder="1"/>
    <xf numFmtId="0" fontId="15" fillId="0" borderId="11" xfId="0" applyFont="1" applyBorder="1"/>
    <xf numFmtId="164" fontId="15" fillId="0" borderId="5" xfId="0" applyNumberFormat="1" applyFont="1" applyBorder="1" applyAlignment="1">
      <alignment vertical="center"/>
    </xf>
    <xf numFmtId="0" fontId="28" fillId="0" borderId="0" xfId="0" applyFont="1" applyFill="1"/>
    <xf numFmtId="0" fontId="27" fillId="0" borderId="0" xfId="0" applyFont="1" applyFill="1" applyBorder="1" applyAlignment="1">
      <alignment vertical="center" wrapText="1"/>
    </xf>
    <xf numFmtId="164" fontId="15" fillId="0" borderId="5" xfId="0" applyNumberFormat="1" applyFont="1" applyBorder="1" applyAlignment="1">
      <alignment horizontal="right" vertical="center"/>
    </xf>
    <xf numFmtId="0" fontId="15" fillId="0" borderId="52" xfId="0" applyFont="1" applyBorder="1"/>
    <xf numFmtId="0" fontId="22" fillId="0" borderId="0" xfId="0" applyFont="1" applyAlignment="1">
      <alignment horizontal="center" wrapText="1"/>
    </xf>
    <xf numFmtId="173" fontId="15" fillId="0" borderId="7" xfId="0" applyNumberFormat="1" applyFont="1" applyBorder="1"/>
    <xf numFmtId="173" fontId="15" fillId="0" borderId="3" xfId="0" applyNumberFormat="1" applyFont="1" applyBorder="1"/>
    <xf numFmtId="164" fontId="15" fillId="0" borderId="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/>
    <xf numFmtId="0" fontId="15" fillId="0" borderId="6" xfId="0" applyFont="1" applyBorder="1"/>
    <xf numFmtId="0" fontId="15" fillId="0" borderId="6" xfId="0" applyFont="1" applyBorder="1" applyAlignment="1">
      <alignment horizontal="right"/>
    </xf>
    <xf numFmtId="173" fontId="15" fillId="0" borderId="6" xfId="0" applyNumberFormat="1" applyFont="1" applyBorder="1"/>
    <xf numFmtId="172" fontId="15" fillId="0" borderId="6" xfId="0" applyNumberFormat="1" applyFont="1" applyBorder="1"/>
    <xf numFmtId="172" fontId="26" fillId="0" borderId="6" xfId="0" applyNumberFormat="1" applyFont="1" applyBorder="1"/>
    <xf numFmtId="0" fontId="15" fillId="0" borderId="5" xfId="0" applyFont="1" applyBorder="1"/>
    <xf numFmtId="172" fontId="26" fillId="0" borderId="9" xfId="0" applyNumberFormat="1" applyFont="1" applyBorder="1"/>
    <xf numFmtId="172" fontId="26" fillId="0" borderId="25" xfId="0" applyNumberFormat="1" applyFont="1" applyBorder="1"/>
    <xf numFmtId="172" fontId="26" fillId="0" borderId="12" xfId="0" applyNumberFormat="1" applyFont="1" applyBorder="1"/>
    <xf numFmtId="172" fontId="26" fillId="0" borderId="14" xfId="0" applyNumberFormat="1" applyFont="1" applyBorder="1"/>
    <xf numFmtId="172" fontId="26" fillId="0" borderId="18" xfId="0" applyNumberFormat="1" applyFont="1" applyBorder="1"/>
    <xf numFmtId="172" fontId="26" fillId="0" borderId="20" xfId="0" applyNumberFormat="1" applyFont="1" applyBorder="1"/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/>
    </xf>
    <xf numFmtId="0" fontId="6" fillId="0" borderId="26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6" fillId="0" borderId="32" xfId="2" applyFont="1" applyFill="1" applyBorder="1" applyAlignment="1">
      <alignment horizontal="center" vertical="center"/>
    </xf>
    <xf numFmtId="0" fontId="6" fillId="0" borderId="33" xfId="2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5" fillId="0" borderId="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wrapText="1"/>
    </xf>
    <xf numFmtId="0" fontId="20" fillId="0" borderId="42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165" fontId="19" fillId="0" borderId="50" xfId="9" applyNumberFormat="1" applyFont="1" applyFill="1" applyBorder="1" applyAlignment="1">
      <alignment horizontal="center" vertical="center" wrapText="1"/>
    </xf>
    <xf numFmtId="165" fontId="19" fillId="0" borderId="51" xfId="9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2"/>
    <cellStyle name="Обычный 3" xfId="6"/>
    <cellStyle name="Процентный" xfId="9" builtinId="5"/>
    <cellStyle name="Процентный 2" xfId="4"/>
    <cellStyle name="Финансовый" xfId="1" builtinId="3"/>
    <cellStyle name="Финансовый 2" xfId="3"/>
    <cellStyle name="Финансовый 2 2" xfId="8"/>
    <cellStyle name="Финансовый 3" xfId="5"/>
    <cellStyle name="Финансовый 4" xfId="7"/>
  </cellStyles>
  <dxfs count="2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5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4</xdr:row>
      <xdr:rowOff>28576</xdr:rowOff>
    </xdr:from>
    <xdr:to>
      <xdr:col>7</xdr:col>
      <xdr:colOff>1181099</xdr:colOff>
      <xdr:row>5</xdr:row>
      <xdr:rowOff>19050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3800476"/>
          <a:ext cx="5600699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28576</xdr:colOff>
      <xdr:row>4</xdr:row>
      <xdr:rowOff>133349</xdr:rowOff>
    </xdr:from>
    <xdr:to>
      <xdr:col>3</xdr:col>
      <xdr:colOff>2105026</xdr:colOff>
      <xdr:row>4</xdr:row>
      <xdr:rowOff>409574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6" y="3905249"/>
          <a:ext cx="42672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323851</xdr:colOff>
      <xdr:row>4</xdr:row>
      <xdr:rowOff>123825</xdr:rowOff>
    </xdr:from>
    <xdr:to>
      <xdr:col>8</xdr:col>
      <xdr:colOff>1000125</xdr:colOff>
      <xdr:row>4</xdr:row>
      <xdr:rowOff>428625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1" y="3895725"/>
          <a:ext cx="2085974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266700</xdr:colOff>
      <xdr:row>4</xdr:row>
      <xdr:rowOff>95250</xdr:rowOff>
    </xdr:from>
    <xdr:to>
      <xdr:col>11</xdr:col>
      <xdr:colOff>776288</xdr:colOff>
      <xdr:row>4</xdr:row>
      <xdr:rowOff>323850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5425" y="3124200"/>
          <a:ext cx="344328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476250</xdr:colOff>
      <xdr:row>4</xdr:row>
      <xdr:rowOff>276226</xdr:rowOff>
    </xdr:from>
    <xdr:to>
      <xdr:col>11</xdr:col>
      <xdr:colOff>523875</xdr:colOff>
      <xdr:row>4</xdr:row>
      <xdr:rowOff>504825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305176"/>
          <a:ext cx="2981325" cy="228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57150</xdr:colOff>
      <xdr:row>4</xdr:row>
      <xdr:rowOff>171450</xdr:rowOff>
    </xdr:from>
    <xdr:to>
      <xdr:col>13</xdr:col>
      <xdr:colOff>904081</xdr:colOff>
      <xdr:row>4</xdr:row>
      <xdr:rowOff>381000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72975" y="1800225"/>
          <a:ext cx="1894681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76201</xdr:colOff>
      <xdr:row>4</xdr:row>
      <xdr:rowOff>123825</xdr:rowOff>
    </xdr:from>
    <xdr:to>
      <xdr:col>15</xdr:col>
      <xdr:colOff>919164</xdr:colOff>
      <xdr:row>4</xdr:row>
      <xdr:rowOff>371475</xdr:rowOff>
    </xdr:to>
    <xdr:pic>
      <xdr:nvPicPr>
        <xdr:cNvPr id="10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78651" y="3705225"/>
          <a:ext cx="2071688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200025</xdr:colOff>
      <xdr:row>4</xdr:row>
      <xdr:rowOff>123825</xdr:rowOff>
    </xdr:from>
    <xdr:to>
      <xdr:col>17</xdr:col>
      <xdr:colOff>923925</xdr:colOff>
      <xdr:row>4</xdr:row>
      <xdr:rowOff>426908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0" y="3705225"/>
          <a:ext cx="2247900" cy="30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38101</xdr:colOff>
      <xdr:row>4</xdr:row>
      <xdr:rowOff>190500</xdr:rowOff>
    </xdr:from>
    <xdr:to>
      <xdr:col>18</xdr:col>
      <xdr:colOff>1028701</xdr:colOff>
      <xdr:row>4</xdr:row>
      <xdr:rowOff>409659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6" y="1866900"/>
          <a:ext cx="990600" cy="219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57151</xdr:colOff>
      <xdr:row>4</xdr:row>
      <xdr:rowOff>85725</xdr:rowOff>
    </xdr:from>
    <xdr:to>
      <xdr:col>21</xdr:col>
      <xdr:colOff>1009650</xdr:colOff>
      <xdr:row>4</xdr:row>
      <xdr:rowOff>504825</xdr:rowOff>
    </xdr:to>
    <xdr:pic>
      <xdr:nvPicPr>
        <xdr:cNvPr id="14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1" y="1762125"/>
          <a:ext cx="952499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4</xdr:row>
      <xdr:rowOff>171449</xdr:rowOff>
    </xdr:from>
    <xdr:to>
      <xdr:col>6</xdr:col>
      <xdr:colOff>1924190</xdr:colOff>
      <xdr:row>4</xdr:row>
      <xdr:rowOff>306472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905124"/>
          <a:ext cx="1847990" cy="135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38101</xdr:colOff>
      <xdr:row>4</xdr:row>
      <xdr:rowOff>85725</xdr:rowOff>
    </xdr:from>
    <xdr:to>
      <xdr:col>5</xdr:col>
      <xdr:colOff>1104900</xdr:colOff>
      <xdr:row>4</xdr:row>
      <xdr:rowOff>356945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6" y="2114550"/>
          <a:ext cx="1066799" cy="271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104776</xdr:colOff>
      <xdr:row>4</xdr:row>
      <xdr:rowOff>9526</xdr:rowOff>
    </xdr:from>
    <xdr:to>
      <xdr:col>3</xdr:col>
      <xdr:colOff>923925</xdr:colOff>
      <xdr:row>5</xdr:row>
      <xdr:rowOff>21547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1" y="2228851"/>
          <a:ext cx="819149" cy="440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542925</xdr:colOff>
      <xdr:row>50</xdr:row>
      <xdr:rowOff>47625</xdr:rowOff>
    </xdr:from>
    <xdr:to>
      <xdr:col>5</xdr:col>
      <xdr:colOff>381000</xdr:colOff>
      <xdr:row>50</xdr:row>
      <xdr:rowOff>552450</xdr:rowOff>
    </xdr:to>
    <xdr:pic>
      <xdr:nvPicPr>
        <xdr:cNvPr id="7" name="Рисунок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0610850"/>
          <a:ext cx="30670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352426</xdr:colOff>
      <xdr:row>51</xdr:row>
      <xdr:rowOff>27520</xdr:rowOff>
    </xdr:from>
    <xdr:to>
      <xdr:col>4</xdr:col>
      <xdr:colOff>685800</xdr:colOff>
      <xdr:row>51</xdr:row>
      <xdr:rowOff>456144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8093" y="11002437"/>
          <a:ext cx="333374" cy="428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52918</xdr:colOff>
      <xdr:row>4</xdr:row>
      <xdr:rowOff>127000</xdr:rowOff>
    </xdr:from>
    <xdr:to>
      <xdr:col>4</xdr:col>
      <xdr:colOff>1143000</xdr:colOff>
      <xdr:row>4</xdr:row>
      <xdr:rowOff>348399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8585" y="1767417"/>
          <a:ext cx="1090082" cy="221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1;&#1054;\2016\&#1052;&#1041;&#1054;%20&#1084;&#1077;&#1090;&#1086;&#1076;&#1080;&#1082;&#1072;\&#1056;&#1072;&#1089;&#1095;&#1077;&#1090;&#1099;%20&#1076;&#1083;&#1103;%20&#1073;&#1102;&#1076;&#1078;&#1077;&#1090;&#1072;\&#1044;&#1085;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1;&#1054;\2016\&#1052;&#1041;&#1054;%20&#1084;&#1077;&#1090;&#1086;&#1076;&#1080;&#1082;&#1072;\&#1056;&#1072;&#1089;&#1095;&#1077;&#1090;&#1099;%20&#1076;&#1083;&#1103;%20&#1073;&#1102;&#1076;&#1078;&#1077;&#1090;&#1072;\&#1044;&#1086;&#1090;&#1072;&#1094;&#1080;&#1080;%20&#1085;&#1072;%20&#1089;&#1073;&#1072;&#1083;&#1072;&#1085;&#1089;&#1080;&#1088;&#1086;&#1074;&#1072;&#1085;&#1085;&#1086;&#1089;&#1090;&#1100;\&#1044;&#1086;&#1090;&#1072;&#1094;&#1080;&#1103;%20&#1085;&#1072;%20&#1089;&#1073;&#1072;&#1083;&#1072;&#1085;&#1089;&#1080;&#1088;&#1086;&#1074;&#1072;&#1085;&#1085;&#1086;&#1089;&#1090;&#1100;_2017%20&#1087;&#1086;%20&#1085;&#1086;&#1074;&#1086;&#1081;%20&#1084;&#1077;&#1090;&#1086;&#1076;&#1080;&#1082;&#1077;_&#1073;&#1077;&#1079;%20&#1091;&#1089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т Сбаланс - Рейтинг ЭКОНОМИКА"/>
      <sheetName val="Расчет Дот. сбаланс"/>
    </sheetNames>
    <sheetDataSet>
      <sheetData sheetId="0">
        <row r="4">
          <cell r="D4" t="str">
            <v>Наименование муниципального района (городского округа)</v>
          </cell>
          <cell r="E4" t="str">
            <v>Численность населения на 01.01.16,
чел.</v>
          </cell>
          <cell r="F4" t="str">
            <v>Оценка развития промышленного производства по виду "Обрабатывающее производство"</v>
          </cell>
          <cell r="Q4" t="str">
            <v>Наименование муниципального образования</v>
          </cell>
          <cell r="R4" t="str">
            <v>Оценка инвестиционного развития</v>
          </cell>
          <cell r="AB4" t="str">
            <v>Наименование муниципального образования</v>
          </cell>
          <cell r="AC4" t="str">
            <v>Оценка развития розничной торговли</v>
          </cell>
          <cell r="AN4" t="str">
            <v>Наименование муниципального образования</v>
          </cell>
          <cell r="AO4" t="str">
            <v>Оценка уровня заработной платы</v>
          </cell>
          <cell r="AY4" t="str">
            <v>Наименование муниципального образования</v>
          </cell>
          <cell r="AZ4" t="str">
            <v>Оценка доли работников по крупным и средним предприятиям</v>
          </cell>
          <cell r="BJ4" t="str">
            <v>Наименование муниципального образования</v>
          </cell>
          <cell r="BK4" t="str">
            <v>Оценка объема жилищного строительства</v>
          </cell>
          <cell r="BS4" t="str">
            <v>Наименование муниципального образования</v>
          </cell>
          <cell r="BT4" t="str">
            <v>Оценка развития малого и среднего бизнеса</v>
          </cell>
          <cell r="CD4" t="str">
            <v>Наименование муниципального образования</v>
          </cell>
          <cell r="CE4" t="str">
            <v>Оценка развития сельсхого хозяйства</v>
          </cell>
        </row>
        <row r="5">
          <cell r="F5" t="str">
            <v>Стимулирует к привлечению новых предприятий (развитию имеющихся, выводу из тени)  по виду деятельности "Обрабатывающее производство", как следствие новые рабочие места, увеличение налогооблагаемой базы</v>
          </cell>
          <cell r="R5" t="str">
            <v>Стимулирование к привлечению инвестиций в муниципальное образование, повышению инвестиционной привлекательности муниципального образования</v>
          </cell>
          <cell r="AC5" t="str">
            <v>Стимулирует к привлечению новых предприятий розничной торговли (развитию имеющихся, выводу из тени), как следствие новые рабочие места, увеличение налогооблагаемой базы</v>
          </cell>
          <cell r="AO5" t="str">
            <v>Стимулирование к принятию мер по выплате "белой" заработной платы</v>
          </cell>
          <cell r="AZ5" t="str">
            <v>Стимулирует к созданию рабочих мест на крупных предприятиях</v>
          </cell>
          <cell r="BK5" t="str">
            <v>Снижение социальной напряженности, стимулирование к сохранению количества и привдлечению рабочих и специалистов в МО</v>
          </cell>
          <cell r="BT5" t="str">
            <v>Стимулирование к привлечению новых субъектов малого и среднего предпринимательства (развитию имеющихся, выводу из тени), как следствие новые рабочие места, увеличение налогооблагаемой базы</v>
          </cell>
          <cell r="CE5" t="str">
            <v>Стимулирование к обеспечению условий для развития сельского хозяйства на территориях МО</v>
          </cell>
        </row>
        <row r="6">
          <cell r="F6" t="str">
            <v>Объем отгруженных товаров собственного производства по виду эк. деятельности "Обрабатывающие производства" (D) за 2015 год,
(тыс.руб.)</v>
          </cell>
          <cell r="G6" t="str">
            <v>Объем отгруженных товаров собственного производства по видам эк. деятельности "Обрабатывающие производства" (D) в расчете на 1 жителя,
(руб./чел.)</v>
          </cell>
          <cell r="H6" t="str">
            <v>Объем отгруженных товаров собственного производства по видам эк. деятельности "Обрабатывающие производства" (D) в расчете на 1 жителя в среднем по группе,
(руб./чел.)</v>
          </cell>
          <cell r="I6" t="str">
            <v>Объем отгруженных товаров собственного производства по видам эк. деятельности "Обрабатывающие производства" (D) в расчете на 1 жителя от среднего по группе</v>
          </cell>
          <cell r="J6" t="str">
            <v>Значение коэффициента по 5-бальной шкале</v>
          </cell>
          <cell r="K6" t="str">
            <v>Объем отгруженных товаров собственного производства по виду эк. деятельности "Обрабатывающие производства" (D) за 2014 год,
(тыс. руб.)</v>
          </cell>
          <cell r="L6" t="str">
            <v>Темп роста к 2014 году,
%</v>
          </cell>
          <cell r="M6" t="str">
            <v>Темп роста к 2014 году в среднем по группе,
%</v>
          </cell>
          <cell r="N6" t="str">
            <v>Отклонение темпа роста от среднего по группе</v>
          </cell>
          <cell r="O6" t="str">
            <v>Значение коэффициента по 5-бальной шкале</v>
          </cell>
          <cell r="P6" t="str">
            <v>Суммарное значение коэффициента по 5-бальной шкале</v>
          </cell>
          <cell r="R6" t="str">
            <v>Объем инвестиций в основной капитал (за исключением бюджетных средств) в расчете на душу населения за 2015 год,
(руб./чел.)</v>
          </cell>
          <cell r="S6" t="str">
            <v>Объем инвестиций в основной капитал (за исключением бюджетных средств) в расчете на душу населения за 2015 год в среднем по группе,
(руб./чел.)</v>
          </cell>
          <cell r="T6" t="str">
            <v>Отклонение объема инвестиций в основной капитал (за исключением бюджетных средств) в расчете на душу населения за 2015 год от среднего по группе</v>
          </cell>
          <cell r="U6" t="str">
            <v>Значение коэффициента по 5-бальной шкале</v>
          </cell>
          <cell r="V6" t="str">
            <v>Объем инвестиций в основной капитал (за исключением бюджетных средств) в расчете на душу населения за 2014 год,
(руб.)</v>
          </cell>
          <cell r="W6" t="str">
            <v>Темп роста к 2014 году,
%</v>
          </cell>
          <cell r="X6" t="str">
            <v>Темп роста к 2014 году в среднем по группе,
%</v>
          </cell>
          <cell r="Y6" t="str">
            <v>Отклонение темпа роста от среднего по группе</v>
          </cell>
          <cell r="Z6" t="str">
            <v>Значение коэффициента по 5-бальной шкале</v>
          </cell>
          <cell r="AA6" t="str">
            <v>Суммарное значение коэффициента по 5-бальной шкале</v>
          </cell>
          <cell r="AC6" t="str">
            <v>Оборот розничной торговли в 2015 году,
(тыс.руб.)</v>
          </cell>
          <cell r="AD6" t="str">
            <v>Оборот розничной торговли в 2015 году на душу населения,
(руб/чел.)</v>
          </cell>
          <cell r="AE6" t="str">
            <v>Оборот розничной торговли в 2015 году на душу населения в среднем по группе,
(руб./чел.)</v>
          </cell>
          <cell r="AF6" t="str">
            <v>Отклонение оборота розничной торговли от среднего по группе</v>
          </cell>
          <cell r="AG6" t="str">
            <v>Значение коэффициента по 5-бальной шкале</v>
          </cell>
          <cell r="AH6" t="str">
            <v>Оборот розничной торговли в 2014 году,
тыс.рублей</v>
          </cell>
          <cell r="AI6" t="str">
            <v>Темп роста к 2014 году,
%</v>
          </cell>
          <cell r="AJ6" t="str">
            <v>Темп роста к 2014 году в среднем по группе,
%</v>
          </cell>
          <cell r="AK6" t="str">
            <v>Отклонение темпа роста от среднего по группе</v>
          </cell>
          <cell r="AL6" t="str">
            <v>Значение коэффициента по 5-бальной шкале</v>
          </cell>
          <cell r="AM6" t="str">
            <v>Суммарное значение коэффициента по 5-бальной шкале</v>
          </cell>
          <cell r="AO6" t="str">
            <v>Среднемесячная номинальная начисленная заработная плата без учета социальной сферы и гос.управления в 2015 году,
(руб./чел.)</v>
          </cell>
          <cell r="AP6" t="str">
            <v>Среднемесячная номинальная начисленная заработная плата без учета социальной сферы и гос.управления в 2015 году в среднем по группе,
(руб./чел.)</v>
          </cell>
          <cell r="AQ6" t="str">
            <v>Отклонение среднемесячной номинальной начисленной заработной платы без учета социальной сферы и гос.управления в 2015 году от среднего по группе</v>
          </cell>
          <cell r="AR6" t="str">
            <v>Значение коэффициента по 5-бальной шкале</v>
          </cell>
          <cell r="AS6" t="str">
            <v>Среднемесячная номинальная начисленная заработная плата без учета социальной сферы и гос.управления в 2014 году,
рублей</v>
          </cell>
          <cell r="AT6" t="str">
            <v>Темп роста к 2014 году,
%</v>
          </cell>
          <cell r="AU6" t="str">
            <v>Темп роста к 2014 году в среднем по группе,
%</v>
          </cell>
          <cell r="AV6" t="str">
            <v>Отклонение темпа роста от среднего по группе</v>
          </cell>
          <cell r="AW6" t="str">
            <v>Значение коэффициента по 5-бальной шкале</v>
          </cell>
          <cell r="AX6" t="str">
            <v>Суммарное значение коэффициента по 5-бальной шкале</v>
          </cell>
          <cell r="AZ6" t="str">
            <v>Доля среднесписочной численности работников организаций по крупным и средним предприятиям и организациям без учета социальной сферы и гос. управления в общей численности работников в 2015 году,
%</v>
          </cell>
          <cell r="BA6" t="str">
            <v>Доля среднесписочной численности работников организаций по крупным и средним предприятиям и организациям без учета социальной сферы и гос. управления в общей численности работников в 2015 году в среднем по группе,
%</v>
          </cell>
          <cell r="BB6" t="str">
            <v>Отклонение доли среднесписочной численности работников организаций по крупным и средним предприятиям и организациям без учета социальной сферы и гос. управления в общей численности работников в 2015 году от среднего по группе</v>
          </cell>
          <cell r="BC6" t="str">
            <v>Значение коэффициента по 5-бальной шкале</v>
          </cell>
          <cell r="BD6" t="str">
            <v>Доля среднесписочной численности работников организаций по крупным и средним предприятиям и организациям  без учета социальной сферы и гос. управления в общей численности работников в 2014 году,
%</v>
          </cell>
          <cell r="BE6" t="str">
            <v>Коэффициент динамики доли среднесписочной численности работников организаций по крупным и средним предприятиям и организациям</v>
          </cell>
          <cell r="BF6" t="str">
            <v>Коэффициент динамики доли среднесписочной численности работников организаций по крупным и средним предприятиям и организациям в среднем по группе</v>
          </cell>
          <cell r="BG6" t="str">
            <v>Отклонение коэффициента динамики доли среднесписочной численности работников организаций по крупным и средним предприятиям и организациям от среднего по группе</v>
          </cell>
          <cell r="BH6" t="str">
            <v>Значение коэффициента по 5-бальной шкале</v>
          </cell>
          <cell r="BI6" t="str">
            <v>Суммарное значение коэффициента по 5-бальной шкале</v>
          </cell>
          <cell r="BK6" t="str">
            <v>Жилищное строительство по муниципальным образованиям (включая индивидуальное жилищное строительство), введено- кв.м общей площади
за 2015 год</v>
          </cell>
          <cell r="BL6" t="str">
            <v>Жилищное строительство по муниципальным образованиям (включая индивидуальное жилищное строительство), введено- кв.м общей площади
за 2014 год</v>
          </cell>
          <cell r="BM6" t="str">
            <v>Жилищное строительство по муниципальным образованиям (включая индивидуальное жилищное строительство), введено- кв.м общей площади
за 2013 год</v>
          </cell>
          <cell r="BN6" t="str">
            <v>Среднее за 2 года (без учета года, где было максимальное значение)</v>
          </cell>
          <cell r="BO6" t="str">
            <v>Среднее за 2 года (без учета года, где было максимальное значение) на душу населения</v>
          </cell>
          <cell r="BP6" t="str">
            <v>Введено общей площади жилья на душу населения в среднем по группе</v>
          </cell>
          <cell r="BQ6" t="str">
            <v>Отклонение введеной общей площади жилья на  душу населения от среднего по группе</v>
          </cell>
          <cell r="BR6" t="str">
            <v>Значение коэффициента по 5-бальной шкале</v>
          </cell>
          <cell r="BT6" t="str">
            <v>Число субъектов малого и среднего предпринимательства на 10000 жителей на 01.01.2016</v>
          </cell>
          <cell r="BU6" t="str">
            <v>Число субъектов малого и среднего предпринимательства на 10000 жителей на 01.01.2015 в среднем по группе</v>
          </cell>
          <cell r="BV6" t="str">
            <v>Отклонение числа субъектов малого и среднего предпринимательства на 10 000 жителей от среднего по группе</v>
          </cell>
          <cell r="BW6" t="str">
            <v>Значение коэффициента по 5-бальной шкале</v>
          </cell>
          <cell r="BX6" t="str">
            <v>Число субъектов малого и среднего предпринимательства на 10000 жителей на 01.01.2015</v>
          </cell>
          <cell r="BY6" t="str">
            <v>Темп роста,
%</v>
          </cell>
          <cell r="BZ6" t="str">
            <v>Темп роста в среднем по группе,
%</v>
          </cell>
          <cell r="CA6" t="str">
            <v>Отклонение темпа роста от среднего по группе</v>
          </cell>
          <cell r="CB6" t="str">
            <v>Значение коэффициента по 5-бальной шкале</v>
          </cell>
          <cell r="CC6" t="str">
            <v>Суммарное значение коэффициента по 5-бальной шкале</v>
          </cell>
          <cell r="CE6" t="str">
            <v>Продукция сельского хозяйства в 2014 г. по хозяйствам всех категорий (в факт. ценах; тыс. руб.)</v>
          </cell>
          <cell r="CF6" t="str">
            <v>Продукция сельского хозяйства в 2014 г. по хозяйствам всех категорий на душу населения (в факт. ценах; тыс. руб.)</v>
          </cell>
          <cell r="CG6" t="str">
            <v>Объем продукции сельского хозяйства в среднем по группе</v>
          </cell>
          <cell r="CH6" t="str">
            <v>Отклонение объема продукции сельского хозяйства от среднего по группе</v>
          </cell>
          <cell r="CI6" t="str">
            <v>Значение коэффициента по 5-бальной шкале</v>
          </cell>
          <cell r="CJ6" t="str">
            <v>Продукция сельского хозяйства в 2013 г. по хозяйствам всех категорий (в факт. ценах; тыс. руб.)</v>
          </cell>
          <cell r="CK6" t="str">
            <v>Темп роста,
%</v>
          </cell>
          <cell r="CL6" t="str">
            <v>Темп роста в среднем по группе,
%</v>
          </cell>
          <cell r="CM6" t="str">
            <v>Отклонение темпа роста от среднего по группе</v>
          </cell>
          <cell r="CN6" t="str">
            <v>Значение коэффициента по 5-бальной шкале</v>
          </cell>
          <cell r="CO6" t="str">
            <v>Суммарное значение коэффициента по 5-бальной шкале</v>
          </cell>
          <cell r="CP6" t="str">
            <v>Наименование муниципального образования</v>
          </cell>
          <cell r="CQ6" t="str">
            <v>Коэффициент развития промышленного производства</v>
          </cell>
          <cell r="CR6" t="str">
            <v>Коэффициент инвестиционного развития</v>
          </cell>
          <cell r="CS6" t="str">
            <v>Коэффициент развития розничной торговли</v>
          </cell>
          <cell r="CT6" t="str">
            <v>Коэффициент уровня заработной платы</v>
          </cell>
          <cell r="CU6" t="str">
            <v>Коэффициент доли работников по крупным и средним предприятиям</v>
          </cell>
          <cell r="CV6" t="str">
            <v>Коэффициент жилищного строительства</v>
          </cell>
          <cell r="CW6" t="str">
            <v>Коэффициент развития малого и среднего бизнеса</v>
          </cell>
          <cell r="CX6" t="str">
            <v>Коэффициент развития сельского хозяйства</v>
          </cell>
          <cell r="CY6" t="str">
            <v>Итоговое (суммарное) значение критериев</v>
          </cell>
          <cell r="CZ6" t="str">
            <v>Итоговый рейтинг МО</v>
          </cell>
        </row>
        <row r="7">
          <cell r="B7">
            <v>1</v>
          </cell>
          <cell r="D7" t="str">
            <v>г. Вышний Волочек</v>
          </cell>
          <cell r="E7">
            <v>48177</v>
          </cell>
          <cell r="F7">
            <v>3298946</v>
          </cell>
          <cell r="G7">
            <v>68475.53811984972</v>
          </cell>
          <cell r="H7">
            <v>115691.89332036054</v>
          </cell>
          <cell r="I7">
            <v>0.59187844674851353</v>
          </cell>
          <cell r="J7">
            <v>1.6921950900449434</v>
          </cell>
          <cell r="K7">
            <v>3182873</v>
          </cell>
          <cell r="L7">
            <v>103.64679960526229</v>
          </cell>
          <cell r="M7">
            <v>100.74913087498631</v>
          </cell>
          <cell r="N7">
            <v>1.0287612280633123</v>
          </cell>
          <cell r="O7">
            <v>2.6113148694377828</v>
          </cell>
          <cell r="P7">
            <v>2.1517549797413631</v>
          </cell>
          <cell r="Q7" t="str">
            <v>г. Вышний Волочек</v>
          </cell>
          <cell r="R7">
            <v>11024</v>
          </cell>
          <cell r="S7">
            <v>31408</v>
          </cell>
          <cell r="T7">
            <v>0.35099337748344372</v>
          </cell>
          <cell r="U7">
            <v>1.2770625806665126</v>
          </cell>
          <cell r="V7">
            <v>11035</v>
          </cell>
          <cell r="W7">
            <v>99.900317172632541</v>
          </cell>
          <cell r="X7">
            <v>86.632685098714319</v>
          </cell>
          <cell r="Y7">
            <v>1.1531481110022195</v>
          </cell>
          <cell r="Z7">
            <v>2.6517138993079516</v>
          </cell>
          <cell r="AA7">
            <v>1.9643882399872321</v>
          </cell>
          <cell r="AB7" t="str">
            <v>г. Вышний Волочек</v>
          </cell>
          <cell r="AC7">
            <v>3047746</v>
          </cell>
          <cell r="AD7">
            <v>63261.431803557716</v>
          </cell>
          <cell r="AE7">
            <v>48614.34651368812</v>
          </cell>
          <cell r="AF7">
            <v>1.3012914158116984</v>
          </cell>
          <cell r="AG7">
            <v>5</v>
          </cell>
          <cell r="AH7">
            <v>2401232</v>
          </cell>
          <cell r="AI7">
            <v>126.92426221206448</v>
          </cell>
          <cell r="AJ7">
            <v>110.26130348390348</v>
          </cell>
          <cell r="AK7">
            <v>1.1511224536774458</v>
          </cell>
          <cell r="AL7">
            <v>5</v>
          </cell>
          <cell r="AM7">
            <v>5</v>
          </cell>
          <cell r="AN7" t="str">
            <v>г. Вышний Волочек</v>
          </cell>
          <cell r="AO7">
            <v>21823</v>
          </cell>
          <cell r="AP7">
            <v>27872.799999999999</v>
          </cell>
          <cell r="AQ7">
            <v>0.78294968571510581</v>
          </cell>
          <cell r="AR7">
            <v>1</v>
          </cell>
          <cell r="AS7">
            <v>20983.767933815059</v>
          </cell>
          <cell r="AT7">
            <v>103.9994345573777</v>
          </cell>
          <cell r="AU7">
            <v>104.56793975463586</v>
          </cell>
          <cell r="AV7">
            <v>0.99456329350475747</v>
          </cell>
          <cell r="AW7">
            <v>2.2705627136763771</v>
          </cell>
          <cell r="AX7">
            <v>1.6352813568381885</v>
          </cell>
          <cell r="AY7" t="str">
            <v>г. Вышний Волочек</v>
          </cell>
          <cell r="AZ7">
            <v>53.6</v>
          </cell>
          <cell r="BA7">
            <v>63.640000000000008</v>
          </cell>
          <cell r="BB7">
            <v>0.84223758642363289</v>
          </cell>
          <cell r="BC7">
            <v>1</v>
          </cell>
          <cell r="BD7">
            <v>53.37917155794063</v>
          </cell>
          <cell r="BE7">
            <v>100.41369776939995</v>
          </cell>
          <cell r="BF7">
            <v>99.693728911439933</v>
          </cell>
          <cell r="BG7">
            <v>1.007221806886164</v>
          </cell>
          <cell r="BH7">
            <v>4.6231806647411791</v>
          </cell>
          <cell r="BI7">
            <v>2.8115903323705895</v>
          </cell>
          <cell r="BJ7" t="str">
            <v>г. Вышний Волочек</v>
          </cell>
          <cell r="BK7">
            <v>4741</v>
          </cell>
          <cell r="BL7">
            <v>6575</v>
          </cell>
          <cell r="BM7">
            <v>4426</v>
          </cell>
          <cell r="BN7">
            <v>4583.5</v>
          </cell>
          <cell r="BO7">
            <v>95.138759158934761</v>
          </cell>
          <cell r="BP7">
            <v>116.92606299342745</v>
          </cell>
          <cell r="BQ7">
            <v>0.81366597594483803</v>
          </cell>
          <cell r="BR7">
            <v>2.6600600991208023</v>
          </cell>
          <cell r="BS7" t="str">
            <v>г. Вышний Волочек</v>
          </cell>
          <cell r="BT7">
            <v>356.4</v>
          </cell>
          <cell r="BU7">
            <v>333.62</v>
          </cell>
          <cell r="BV7">
            <v>1.0682812781008333</v>
          </cell>
          <cell r="BW7">
            <v>2.8002244668911338</v>
          </cell>
          <cell r="BX7">
            <v>365.2</v>
          </cell>
          <cell r="BY7">
            <v>97.590361445783131</v>
          </cell>
          <cell r="BZ7">
            <v>100.92527116895826</v>
          </cell>
          <cell r="CA7">
            <v>0.96695664341994003</v>
          </cell>
          <cell r="CB7">
            <v>1</v>
          </cell>
          <cell r="CC7">
            <v>1.9001122334455669</v>
          </cell>
          <cell r="CD7" t="str">
            <v>г. Вышний Волочек</v>
          </cell>
          <cell r="CE7">
            <v>67137</v>
          </cell>
          <cell r="CF7">
            <v>1393.5487888411483</v>
          </cell>
          <cell r="CG7">
            <v>2797.6059009705946</v>
          </cell>
          <cell r="CH7">
            <v>0.49812190786331767</v>
          </cell>
          <cell r="CI7">
            <v>1</v>
          </cell>
          <cell r="CJ7">
            <v>70378</v>
          </cell>
          <cell r="CK7">
            <v>95.394867714342553</v>
          </cell>
          <cell r="CL7">
            <v>96.645106793523126</v>
          </cell>
          <cell r="CM7">
            <v>0.98706360703960272</v>
          </cell>
          <cell r="CN7">
            <v>2.645898327998776</v>
          </cell>
          <cell r="CO7">
            <v>1.822949163999388</v>
          </cell>
          <cell r="CP7" t="str">
            <v>г. Вышний Волочек</v>
          </cell>
          <cell r="CQ7">
            <v>2.1517549797413631</v>
          </cell>
          <cell r="CR7">
            <v>1.9643882399872321</v>
          </cell>
          <cell r="CS7">
            <v>5</v>
          </cell>
          <cell r="CT7">
            <v>1.6352813568381885</v>
          </cell>
          <cell r="CU7">
            <v>2.8115903323705895</v>
          </cell>
          <cell r="CV7">
            <v>2.6600600991208023</v>
          </cell>
          <cell r="CW7">
            <v>1.9001122334455669</v>
          </cell>
          <cell r="CX7">
            <v>1.822949163999388</v>
          </cell>
          <cell r="CY7">
            <v>19.946136405503132</v>
          </cell>
          <cell r="CZ7">
            <v>4</v>
          </cell>
        </row>
        <row r="8">
          <cell r="B8">
            <v>1</v>
          </cell>
          <cell r="D8" t="str">
            <v>г. Кимры</v>
          </cell>
          <cell r="E8">
            <v>46101</v>
          </cell>
          <cell r="F8">
            <v>1504489</v>
          </cell>
          <cell r="G8">
            <v>32634.628316088587</v>
          </cell>
          <cell r="H8">
            <v>0</v>
          </cell>
          <cell r="I8">
            <v>0.28208223912215324</v>
          </cell>
          <cell r="J8">
            <v>1.2340932640565145</v>
          </cell>
          <cell r="K8">
            <v>1713904</v>
          </cell>
          <cell r="L8">
            <v>87.781404326029929</v>
          </cell>
          <cell r="M8">
            <v>0</v>
          </cell>
          <cell r="N8">
            <v>0.87128696360619462</v>
          </cell>
          <cell r="O8">
            <v>1.9638743135035392</v>
          </cell>
          <cell r="P8">
            <v>1.5989837887800269</v>
          </cell>
          <cell r="Q8" t="str">
            <v>г. Кимры</v>
          </cell>
          <cell r="R8">
            <v>2890</v>
          </cell>
          <cell r="S8">
            <v>0</v>
          </cell>
          <cell r="T8">
            <v>9.2014773306164033E-2</v>
          </cell>
          <cell r="U8">
            <v>1.0078763609888477</v>
          </cell>
          <cell r="V8">
            <v>5863</v>
          </cell>
          <cell r="W8">
            <v>49.292171243390754</v>
          </cell>
          <cell r="X8">
            <v>0</v>
          </cell>
          <cell r="Y8">
            <v>0.56897891583556937</v>
          </cell>
          <cell r="Z8">
            <v>1.0870264898925783</v>
          </cell>
          <cell r="AA8">
            <v>1.047451425440713</v>
          </cell>
          <cell r="AB8" t="str">
            <v>г. Кимры</v>
          </cell>
          <cell r="AC8">
            <v>2526863</v>
          </cell>
          <cell r="AD8">
            <v>54811.45745211601</v>
          </cell>
          <cell r="AE8">
            <v>0</v>
          </cell>
          <cell r="AF8">
            <v>1.1274749406881979</v>
          </cell>
          <cell r="AG8">
            <v>3.6400873997623981</v>
          </cell>
          <cell r="AH8">
            <v>2290755</v>
          </cell>
          <cell r="AI8">
            <v>110.30699485540794</v>
          </cell>
          <cell r="AJ8">
            <v>0</v>
          </cell>
          <cell r="AK8">
            <v>1.0004143917227599</v>
          </cell>
          <cell r="AL8">
            <v>3.1808010866502476</v>
          </cell>
          <cell r="AM8">
            <v>3.4104442432063227</v>
          </cell>
          <cell r="AN8" t="str">
            <v>г. Кимры</v>
          </cell>
          <cell r="AO8">
            <v>23654</v>
          </cell>
          <cell r="AP8">
            <v>0</v>
          </cell>
          <cell r="AQ8">
            <v>0.84864096897333607</v>
          </cell>
          <cell r="AR8">
            <v>1.3434305542530245</v>
          </cell>
          <cell r="AS8">
            <v>23071.034341782502</v>
          </cell>
          <cell r="AT8">
            <v>102.52682931151347</v>
          </cell>
          <cell r="AU8">
            <v>0</v>
          </cell>
          <cell r="AV8">
            <v>0.98048053305906413</v>
          </cell>
          <cell r="AW8">
            <v>1</v>
          </cell>
          <cell r="AX8">
            <v>1.1717152771265122</v>
          </cell>
          <cell r="AY8" t="str">
            <v>г. Кимры</v>
          </cell>
          <cell r="AZ8">
            <v>59.8</v>
          </cell>
          <cell r="BA8">
            <v>0</v>
          </cell>
          <cell r="BB8">
            <v>0.93966059082338138</v>
          </cell>
          <cell r="BC8">
            <v>2.1698113207547158</v>
          </cell>
          <cell r="BD8">
            <v>59.571358986848509</v>
          </cell>
          <cell r="BE8">
            <v>100.38381030253476</v>
          </cell>
          <cell r="BF8">
            <v>0</v>
          </cell>
          <cell r="BG8">
            <v>1.0069220140386947</v>
          </cell>
          <cell r="BH8">
            <v>4.5953306786380645</v>
          </cell>
          <cell r="BI8">
            <v>3.38257099969639</v>
          </cell>
          <cell r="BJ8" t="str">
            <v>г. Кимры</v>
          </cell>
          <cell r="BK8">
            <v>3373</v>
          </cell>
          <cell r="BL8">
            <v>8341</v>
          </cell>
          <cell r="BM8">
            <v>10720</v>
          </cell>
          <cell r="BN8">
            <v>5857</v>
          </cell>
          <cell r="BO8">
            <v>127.04713563697101</v>
          </cell>
          <cell r="BP8">
            <v>0</v>
          </cell>
          <cell r="BQ8">
            <v>1.0865595948793083</v>
          </cell>
          <cell r="BR8">
            <v>3.667876898465833</v>
          </cell>
          <cell r="BS8" t="str">
            <v>г. Кимры</v>
          </cell>
          <cell r="BT8">
            <v>454.4</v>
          </cell>
          <cell r="BU8">
            <v>0</v>
          </cell>
          <cell r="BV8">
            <v>1.3620286553563934</v>
          </cell>
          <cell r="BW8">
            <v>5</v>
          </cell>
          <cell r="BX8">
            <v>448.1</v>
          </cell>
          <cell r="BY8">
            <v>101.40593617496094</v>
          </cell>
          <cell r="BZ8">
            <v>0</v>
          </cell>
          <cell r="CA8">
            <v>1.004762583250314</v>
          </cell>
          <cell r="CB8">
            <v>3.7698580948369131</v>
          </cell>
          <cell r="CC8">
            <v>4.3849290474184563</v>
          </cell>
          <cell r="CD8" t="str">
            <v>г. Кимры</v>
          </cell>
          <cell r="CE8">
            <v>103941</v>
          </cell>
          <cell r="CF8">
            <v>2254.6365588598946</v>
          </cell>
          <cell r="CG8">
            <v>0</v>
          </cell>
          <cell r="CH8">
            <v>0.80591642950055131</v>
          </cell>
          <cell r="CI8">
            <v>1.6177756584365608</v>
          </cell>
          <cell r="CJ8">
            <v>108193</v>
          </cell>
          <cell r="CK8">
            <v>96.06998604345938</v>
          </cell>
          <cell r="CL8">
            <v>0</v>
          </cell>
          <cell r="CM8">
            <v>0.99404914776189901</v>
          </cell>
          <cell r="CN8">
            <v>2.9387350343014091</v>
          </cell>
          <cell r="CO8">
            <v>2.2782553463689847</v>
          </cell>
          <cell r="CP8" t="str">
            <v>г. Кимры</v>
          </cell>
          <cell r="CQ8">
            <v>1.5989837887800269</v>
          </cell>
          <cell r="CR8">
            <v>1.047451425440713</v>
          </cell>
          <cell r="CS8">
            <v>3.4104442432063227</v>
          </cell>
          <cell r="CT8">
            <v>1.1717152771265122</v>
          </cell>
          <cell r="CU8">
            <v>3.38257099969639</v>
          </cell>
          <cell r="CV8">
            <v>3.667876898465833</v>
          </cell>
          <cell r="CW8">
            <v>4.3849290474184563</v>
          </cell>
          <cell r="CX8">
            <v>2.2782553463689847</v>
          </cell>
          <cell r="CY8">
            <v>20.94222702650324</v>
          </cell>
          <cell r="CZ8">
            <v>3</v>
          </cell>
        </row>
        <row r="9">
          <cell r="B9">
            <v>1</v>
          </cell>
          <cell r="D9" t="str">
            <v>г. Ржев</v>
          </cell>
          <cell r="E9">
            <v>60039</v>
          </cell>
          <cell r="F9">
            <v>8150804</v>
          </cell>
          <cell r="G9">
            <v>135758.49031462884</v>
          </cell>
          <cell r="H9">
            <v>0</v>
          </cell>
          <cell r="I9">
            <v>1.1734486005748235</v>
          </cell>
          <cell r="J9">
            <v>2.5521744663242241</v>
          </cell>
          <cell r="K9">
            <v>9480484</v>
          </cell>
          <cell r="L9">
            <v>85.97455572943322</v>
          </cell>
          <cell r="M9">
            <v>0</v>
          </cell>
          <cell r="N9">
            <v>0.85335282778879762</v>
          </cell>
          <cell r="O9">
            <v>1.8901398089872306</v>
          </cell>
          <cell r="P9">
            <v>2.2211571376557275</v>
          </cell>
          <cell r="Q9" t="str">
            <v>г. Ржев</v>
          </cell>
          <cell r="R9">
            <v>2652</v>
          </cell>
          <cell r="S9">
            <v>0</v>
          </cell>
          <cell r="T9">
            <v>8.4437086092715233E-2</v>
          </cell>
          <cell r="U9">
            <v>1</v>
          </cell>
          <cell r="V9">
            <v>5706</v>
          </cell>
          <cell r="W9">
            <v>46.477392218717142</v>
          </cell>
          <cell r="X9">
            <v>0</v>
          </cell>
          <cell r="Y9">
            <v>0.53648795677703054</v>
          </cell>
          <cell r="Z9">
            <v>1.0000000000000004</v>
          </cell>
          <cell r="AA9">
            <v>1.0000000000000002</v>
          </cell>
          <cell r="AB9" t="str">
            <v>г. Ржев</v>
          </cell>
          <cell r="AC9">
            <v>2305916</v>
          </cell>
          <cell r="AD9">
            <v>38406.968803610987</v>
          </cell>
          <cell r="AE9">
            <v>0</v>
          </cell>
          <cell r="AF9">
            <v>0.79003363323616649</v>
          </cell>
          <cell r="AG9">
            <v>1</v>
          </cell>
          <cell r="AH9">
            <v>2551167</v>
          </cell>
          <cell r="AI9">
            <v>90.386713217911634</v>
          </cell>
          <cell r="AJ9">
            <v>0</v>
          </cell>
          <cell r="AK9">
            <v>0.81975008785477277</v>
          </cell>
          <cell r="AL9">
            <v>1</v>
          </cell>
          <cell r="AM9">
            <v>1</v>
          </cell>
          <cell r="AN9" t="str">
            <v>г. Ржев</v>
          </cell>
          <cell r="AO9">
            <v>25632</v>
          </cell>
          <cell r="AP9">
            <v>0</v>
          </cell>
          <cell r="AQ9">
            <v>0.91960621107316098</v>
          </cell>
          <cell r="AR9">
            <v>1.7144330863734409</v>
          </cell>
          <cell r="AS9">
            <v>24567.31506177381</v>
          </cell>
          <cell r="AT9">
            <v>104.33374561098383</v>
          </cell>
          <cell r="AU9">
            <v>0</v>
          </cell>
          <cell r="AV9">
            <v>0.9977603637960013</v>
          </cell>
          <cell r="AW9">
            <v>2.5590060427183845</v>
          </cell>
          <cell r="AX9">
            <v>2.1367195645459125</v>
          </cell>
          <cell r="AY9" t="str">
            <v>г. Ржев</v>
          </cell>
          <cell r="AZ9">
            <v>63.7</v>
          </cell>
          <cell r="BA9">
            <v>0</v>
          </cell>
          <cell r="BB9">
            <v>1.0009428032683847</v>
          </cell>
          <cell r="BC9">
            <v>2.9056603773584917</v>
          </cell>
          <cell r="BD9">
            <v>65.992959456178681</v>
          </cell>
          <cell r="BE9">
            <v>96.525448358318783</v>
          </cell>
          <cell r="BF9">
            <v>0</v>
          </cell>
          <cell r="BG9">
            <v>0.96821986109140723</v>
          </cell>
          <cell r="BH9">
            <v>1</v>
          </cell>
          <cell r="BI9">
            <v>1.9528301886792458</v>
          </cell>
          <cell r="BJ9" t="str">
            <v>г. Ржев</v>
          </cell>
          <cell r="BK9">
            <v>8038</v>
          </cell>
          <cell r="BL9">
            <v>12282</v>
          </cell>
          <cell r="BM9">
            <v>13349</v>
          </cell>
          <cell r="BN9">
            <v>10160</v>
          </cell>
          <cell r="BO9">
            <v>169.22333816352705</v>
          </cell>
          <cell r="BP9">
            <v>0</v>
          </cell>
          <cell r="BQ9">
            <v>1.4472679044452159</v>
          </cell>
          <cell r="BR9">
            <v>5</v>
          </cell>
          <cell r="BS9" t="str">
            <v>г. Ржев</v>
          </cell>
          <cell r="BT9">
            <v>291.8</v>
          </cell>
          <cell r="BU9">
            <v>0</v>
          </cell>
          <cell r="BV9">
            <v>0.87464780288951505</v>
          </cell>
          <cell r="BW9">
            <v>1.3501683501683504</v>
          </cell>
          <cell r="BX9">
            <v>284.3</v>
          </cell>
          <cell r="BY9">
            <v>102.63805838902567</v>
          </cell>
          <cell r="BZ9">
            <v>0</v>
          </cell>
          <cell r="CA9">
            <v>1.0169708458568325</v>
          </cell>
          <cell r="CB9">
            <v>4.6642983641776699</v>
          </cell>
          <cell r="CC9">
            <v>3.0072333571730101</v>
          </cell>
          <cell r="CD9" t="str">
            <v>г. Ржев</v>
          </cell>
          <cell r="CE9">
            <v>84661</v>
          </cell>
          <cell r="CF9">
            <v>1410.1001016006262</v>
          </cell>
          <cell r="CG9">
            <v>0</v>
          </cell>
          <cell r="CH9">
            <v>0.50403814958762039</v>
          </cell>
          <cell r="CI9">
            <v>1.0118745132540363</v>
          </cell>
          <cell r="CJ9">
            <v>85225</v>
          </cell>
          <cell r="CK9">
            <v>99.338222352596077</v>
          </cell>
          <cell r="CL9">
            <v>0</v>
          </cell>
          <cell r="CM9">
            <v>1.0278660311776222</v>
          </cell>
          <cell r="CN9">
            <v>4.3563525317233216</v>
          </cell>
          <cell r="CO9">
            <v>2.684113522488679</v>
          </cell>
          <cell r="CP9" t="str">
            <v>г. Ржев</v>
          </cell>
          <cell r="CQ9">
            <v>2.2211571376557275</v>
          </cell>
          <cell r="CR9">
            <v>1.0000000000000002</v>
          </cell>
          <cell r="CS9">
            <v>1</v>
          </cell>
          <cell r="CT9">
            <v>2.1367195645459125</v>
          </cell>
          <cell r="CU9">
            <v>1.9528301886792458</v>
          </cell>
          <cell r="CV9">
            <v>5</v>
          </cell>
          <cell r="CW9">
            <v>3.0072333571730101</v>
          </cell>
          <cell r="CX9">
            <v>2.684113522488679</v>
          </cell>
          <cell r="CY9">
            <v>19.002053770542574</v>
          </cell>
          <cell r="CZ9">
            <v>5</v>
          </cell>
        </row>
        <row r="10">
          <cell r="B10">
            <v>1</v>
          </cell>
          <cell r="D10" t="str">
            <v>г. Торжок</v>
          </cell>
          <cell r="E10">
            <v>46312</v>
          </cell>
          <cell r="F10">
            <v>15156581</v>
          </cell>
          <cell r="G10">
            <v>327271.13922957337</v>
          </cell>
          <cell r="H10">
            <v>0</v>
          </cell>
          <cell r="I10">
            <v>2.8288165215114267</v>
          </cell>
          <cell r="J10">
            <v>5</v>
          </cell>
          <cell r="K10">
            <v>9345471</v>
          </cell>
          <cell r="L10">
            <v>162.18102865013438</v>
          </cell>
          <cell r="M10">
            <v>0</v>
          </cell>
          <cell r="N10">
            <v>1.6097511436736394</v>
          </cell>
          <cell r="O10">
            <v>5</v>
          </cell>
          <cell r="P10">
            <v>5</v>
          </cell>
          <cell r="Q10" t="str">
            <v>г. Торжок</v>
          </cell>
          <cell r="R10">
            <v>16954</v>
          </cell>
          <cell r="S10">
            <v>0</v>
          </cell>
          <cell r="T10">
            <v>0.53979877738155879</v>
          </cell>
          <cell r="U10">
            <v>1.4733097263130031</v>
          </cell>
          <cell r="V10">
            <v>9641</v>
          </cell>
          <cell r="W10">
            <v>175.85312726895549</v>
          </cell>
          <cell r="X10">
            <v>0</v>
          </cell>
          <cell r="Y10">
            <v>2.0298704474942477</v>
          </cell>
          <cell r="Z10">
            <v>5</v>
          </cell>
          <cell r="AA10">
            <v>3.2366548631565015</v>
          </cell>
          <cell r="AB10" t="str">
            <v>г. Торжок</v>
          </cell>
          <cell r="AC10">
            <v>2194870</v>
          </cell>
          <cell r="AD10">
            <v>47393.116254966313</v>
          </cell>
          <cell r="AE10">
            <v>0</v>
          </cell>
          <cell r="AF10">
            <v>0.97487922092343771</v>
          </cell>
          <cell r="AG10">
            <v>2.4462026319175894</v>
          </cell>
          <cell r="AH10">
            <v>1968553</v>
          </cell>
          <cell r="AI10">
            <v>111.49661705831645</v>
          </cell>
          <cell r="AJ10">
            <v>0</v>
          </cell>
          <cell r="AK10">
            <v>1.0112035096210641</v>
          </cell>
          <cell r="AL10">
            <v>3.3110366646414153</v>
          </cell>
          <cell r="AM10">
            <v>2.8786196482795026</v>
          </cell>
          <cell r="AN10" t="str">
            <v>г. Торжок</v>
          </cell>
          <cell r="AO10">
            <v>25106</v>
          </cell>
          <cell r="AP10">
            <v>0</v>
          </cell>
          <cell r="AQ10">
            <v>0.90073476651072015</v>
          </cell>
          <cell r="AR10">
            <v>1.6157741723717525</v>
          </cell>
          <cell r="AS10">
            <v>23427.883672588934</v>
          </cell>
          <cell r="AT10">
            <v>107.16290191151366</v>
          </cell>
          <cell r="AU10">
            <v>0</v>
          </cell>
          <cell r="AV10">
            <v>1.0248160398203001</v>
          </cell>
          <cell r="AW10">
            <v>5</v>
          </cell>
          <cell r="AX10">
            <v>3.3078870861858762</v>
          </cell>
          <cell r="AY10" t="str">
            <v>г. Торжок</v>
          </cell>
          <cell r="AZ10">
            <v>66.3</v>
          </cell>
          <cell r="BA10">
            <v>0</v>
          </cell>
          <cell r="BB10">
            <v>1.0417976115650533</v>
          </cell>
          <cell r="BC10">
            <v>3.3962264150943398</v>
          </cell>
          <cell r="BD10">
            <v>66.083508280849074</v>
          </cell>
          <cell r="BE10">
            <v>100.32760324744088</v>
          </cell>
          <cell r="BF10">
            <v>0</v>
          </cell>
          <cell r="BG10">
            <v>1.006358216739631</v>
          </cell>
          <cell r="BH10">
            <v>4.5429553565566803</v>
          </cell>
          <cell r="BI10">
            <v>3.96959088582551</v>
          </cell>
          <cell r="BJ10" t="str">
            <v>г. Торжок</v>
          </cell>
          <cell r="BK10">
            <v>9098</v>
          </cell>
          <cell r="BL10">
            <v>8744</v>
          </cell>
          <cell r="BM10">
            <v>5209</v>
          </cell>
          <cell r="BN10">
            <v>6976.5</v>
          </cell>
          <cell r="BO10">
            <v>150.64130247020211</v>
          </cell>
          <cell r="BP10">
            <v>0</v>
          </cell>
          <cell r="BQ10">
            <v>1.2883466578248668</v>
          </cell>
          <cell r="BR10">
            <v>4.4130918020648098</v>
          </cell>
          <cell r="BS10" t="str">
            <v>г. Торжок</v>
          </cell>
          <cell r="BT10">
            <v>289.3</v>
          </cell>
          <cell r="BU10">
            <v>0</v>
          </cell>
          <cell r="BV10">
            <v>0.86715424734728141</v>
          </cell>
          <cell r="BW10">
            <v>1.2940516273849614</v>
          </cell>
          <cell r="BX10">
            <v>280.60000000000002</v>
          </cell>
          <cell r="BY10">
            <v>103.10049893086244</v>
          </cell>
          <cell r="BZ10">
            <v>0</v>
          </cell>
          <cell r="CA10">
            <v>1.0215528552632041</v>
          </cell>
          <cell r="CB10">
            <v>5</v>
          </cell>
          <cell r="CC10">
            <v>3.1470258136924807</v>
          </cell>
          <cell r="CD10" t="str">
            <v>г. Торжок</v>
          </cell>
          <cell r="CE10">
            <v>90808</v>
          </cell>
          <cell r="CF10">
            <v>1960.7877008118846</v>
          </cell>
          <cell r="CG10">
            <v>0</v>
          </cell>
          <cell r="CH10">
            <v>0.70088059941952996</v>
          </cell>
          <cell r="CI10">
            <v>1.4069578091045596</v>
          </cell>
          <cell r="CJ10">
            <v>99135</v>
          </cell>
          <cell r="CK10">
            <v>91.600342966661614</v>
          </cell>
          <cell r="CL10">
            <v>0</v>
          </cell>
          <cell r="CM10">
            <v>0.94780114592206544</v>
          </cell>
          <cell r="CN10">
            <v>1</v>
          </cell>
          <cell r="CO10">
            <v>1.2034789045522798</v>
          </cell>
          <cell r="CP10" t="str">
            <v>г. Торжок</v>
          </cell>
          <cell r="CQ10">
            <v>5</v>
          </cell>
          <cell r="CR10">
            <v>3.2366548631565015</v>
          </cell>
          <cell r="CS10">
            <v>2.8786196482795026</v>
          </cell>
          <cell r="CT10">
            <v>3.3078870861858762</v>
          </cell>
          <cell r="CU10">
            <v>3.96959088582551</v>
          </cell>
          <cell r="CV10">
            <v>4.4130918020648098</v>
          </cell>
          <cell r="CW10">
            <v>3.1470258136924807</v>
          </cell>
          <cell r="CX10">
            <v>1.2034789045522798</v>
          </cell>
          <cell r="CY10">
            <v>27.156349003756961</v>
          </cell>
          <cell r="CZ10">
            <v>1</v>
          </cell>
        </row>
        <row r="11">
          <cell r="B11">
            <v>1</v>
          </cell>
          <cell r="D11" t="str">
            <v>г. Удомля</v>
          </cell>
          <cell r="E11">
            <v>38011</v>
          </cell>
          <cell r="F11">
            <v>544305</v>
          </cell>
          <cell r="G11">
            <v>14319.67062166215</v>
          </cell>
          <cell r="H11">
            <v>0</v>
          </cell>
          <cell r="I11">
            <v>0.12377419204308276</v>
          </cell>
          <cell r="J11">
            <v>1.0000000000000004</v>
          </cell>
          <cell r="K11">
            <v>848331</v>
          </cell>
          <cell r="L11">
            <v>64.161866064071688</v>
          </cell>
          <cell r="M11">
            <v>0</v>
          </cell>
          <cell r="N11">
            <v>0.63684783686805579</v>
          </cell>
          <cell r="O11">
            <v>1</v>
          </cell>
          <cell r="P11">
            <v>1.0000000000000002</v>
          </cell>
          <cell r="Q11" t="str">
            <v>г. Удомля</v>
          </cell>
          <cell r="R11">
            <v>123520</v>
          </cell>
          <cell r="S11">
            <v>0</v>
          </cell>
          <cell r="T11">
            <v>3.9327559857361183</v>
          </cell>
          <cell r="U11">
            <v>5</v>
          </cell>
          <cell r="V11">
            <v>200388</v>
          </cell>
          <cell r="W11">
            <v>61.640417589875639</v>
          </cell>
          <cell r="X11">
            <v>0</v>
          </cell>
          <cell r="Y11">
            <v>0.71151456889093256</v>
          </cell>
          <cell r="Z11">
            <v>1.468805850348073</v>
          </cell>
          <cell r="AA11">
            <v>3.2344029251740363</v>
          </cell>
          <cell r="AB11" t="str">
            <v>г. Удомля</v>
          </cell>
          <cell r="AC11">
            <v>1489984</v>
          </cell>
          <cell r="AD11">
            <v>39198.758254189575</v>
          </cell>
          <cell r="AE11">
            <v>0</v>
          </cell>
          <cell r="AF11">
            <v>0.80632078934049967</v>
          </cell>
          <cell r="AG11">
            <v>1.1274281324171489</v>
          </cell>
          <cell r="AH11">
            <v>1328067</v>
          </cell>
          <cell r="AI11">
            <v>112.19193007581696</v>
          </cell>
          <cell r="AJ11">
            <v>0</v>
          </cell>
          <cell r="AK11">
            <v>1.0175095571239581</v>
          </cell>
          <cell r="AL11">
            <v>3.3871570434453444</v>
          </cell>
          <cell r="AM11">
            <v>2.2572925879312464</v>
          </cell>
          <cell r="AN11" t="str">
            <v>г. Удомля</v>
          </cell>
          <cell r="AO11">
            <v>43149</v>
          </cell>
          <cell r="AP11">
            <v>0</v>
          </cell>
          <cell r="AQ11">
            <v>1.5480683677276772</v>
          </cell>
          <cell r="AR11">
            <v>5</v>
          </cell>
          <cell r="AS11">
            <v>41166.115731854698</v>
          </cell>
          <cell r="AT11">
            <v>104.81678738179063</v>
          </cell>
          <cell r="AU11">
            <v>0</v>
          </cell>
          <cell r="AV11">
            <v>1.0023797698198769</v>
          </cell>
          <cell r="AW11">
            <v>2.9757741242249627</v>
          </cell>
          <cell r="AX11">
            <v>3.9878870621124811</v>
          </cell>
          <cell r="AY11" t="str">
            <v>г. Удомля</v>
          </cell>
          <cell r="AZ11">
            <v>74.8</v>
          </cell>
          <cell r="BA11">
            <v>0</v>
          </cell>
          <cell r="BB11">
            <v>1.1753614079195474</v>
          </cell>
          <cell r="BC11">
            <v>5</v>
          </cell>
          <cell r="BD11">
            <v>74.193037974683534</v>
          </cell>
          <cell r="BE11">
            <v>100.81808487950524</v>
          </cell>
          <cell r="BF11">
            <v>0</v>
          </cell>
          <cell r="BG11">
            <v>1.0112781012441023</v>
          </cell>
          <cell r="BH11">
            <v>5</v>
          </cell>
          <cell r="BI11">
            <v>5</v>
          </cell>
          <cell r="BJ11" t="str">
            <v>г. Удомля</v>
          </cell>
          <cell r="BK11">
            <v>838</v>
          </cell>
          <cell r="BL11">
            <v>2399</v>
          </cell>
          <cell r="BM11">
            <v>10120</v>
          </cell>
          <cell r="BN11">
            <v>1618.5</v>
          </cell>
          <cell r="BO11">
            <v>42.579779537502304</v>
          </cell>
          <cell r="BP11">
            <v>0</v>
          </cell>
          <cell r="BQ11">
            <v>0.36415986690577073</v>
          </cell>
          <cell r="BR11">
            <v>1</v>
          </cell>
          <cell r="BS11" t="str">
            <v>г. Удомля</v>
          </cell>
          <cell r="BT11">
            <v>276.2</v>
          </cell>
          <cell r="BU11">
            <v>0</v>
          </cell>
          <cell r="BV11">
            <v>0.82788801630597686</v>
          </cell>
          <cell r="BW11">
            <v>1</v>
          </cell>
          <cell r="BX11">
            <v>276.5</v>
          </cell>
          <cell r="BY11">
            <v>99.89150090415913</v>
          </cell>
          <cell r="BZ11">
            <v>0</v>
          </cell>
          <cell r="CA11">
            <v>0.98975707220970943</v>
          </cell>
          <cell r="CB11">
            <v>2.6704769814598395</v>
          </cell>
          <cell r="CC11">
            <v>1.8352384907299197</v>
          </cell>
          <cell r="CD11" t="str">
            <v>г. Удомля</v>
          </cell>
          <cell r="CE11">
            <v>264897</v>
          </cell>
          <cell r="CF11">
            <v>6968.9563547394182</v>
          </cell>
          <cell r="CG11">
            <v>0</v>
          </cell>
          <cell r="CH11">
            <v>2.4910429136289802</v>
          </cell>
          <cell r="CI11">
            <v>5</v>
          </cell>
          <cell r="CJ11">
            <v>262737</v>
          </cell>
          <cell r="CK11">
            <v>100.82211489055595</v>
          </cell>
          <cell r="CL11">
            <v>0</v>
          </cell>
          <cell r="CM11">
            <v>1.04322006809881</v>
          </cell>
          <cell r="CN11">
            <v>5</v>
          </cell>
          <cell r="CO11">
            <v>5</v>
          </cell>
          <cell r="CP11" t="str">
            <v>г. Удомля</v>
          </cell>
          <cell r="CQ11">
            <v>1.0000000000000002</v>
          </cell>
          <cell r="CR11">
            <v>3.2344029251740363</v>
          </cell>
          <cell r="CS11">
            <v>2.2572925879312464</v>
          </cell>
          <cell r="CT11">
            <v>3.9878870621124811</v>
          </cell>
          <cell r="CU11">
            <v>5</v>
          </cell>
          <cell r="CV11">
            <v>1</v>
          </cell>
          <cell r="CW11">
            <v>1.8352384907299197</v>
          </cell>
          <cell r="CX11">
            <v>5</v>
          </cell>
          <cell r="CY11">
            <v>23.314821065947683</v>
          </cell>
          <cell r="CZ11">
            <v>2</v>
          </cell>
        </row>
        <row r="12">
          <cell r="D12" t="str">
            <v>Калининский</v>
          </cell>
          <cell r="E12">
            <v>49730</v>
          </cell>
          <cell r="F12">
            <v>17175707</v>
          </cell>
          <cell r="G12">
            <v>345379.18761311081</v>
          </cell>
          <cell r="H12">
            <v>166078.08109437887</v>
          </cell>
          <cell r="I12">
            <v>2.0796193292770448</v>
          </cell>
          <cell r="J12">
            <v>5</v>
          </cell>
          <cell r="K12">
            <v>11892975</v>
          </cell>
          <cell r="L12">
            <v>144.41892798059359</v>
          </cell>
          <cell r="M12">
            <v>106.72300493819094</v>
          </cell>
          <cell r="N12">
            <v>1.3532127217017025</v>
          </cell>
          <cell r="O12">
            <v>5</v>
          </cell>
          <cell r="P12">
            <v>5</v>
          </cell>
          <cell r="Q12" t="str">
            <v>Калининский</v>
          </cell>
          <cell r="R12">
            <v>24852</v>
          </cell>
          <cell r="S12">
            <v>42166</v>
          </cell>
          <cell r="T12">
            <v>0.58938481240810137</v>
          </cell>
          <cell r="U12">
            <v>2.1191641685323619</v>
          </cell>
          <cell r="V12">
            <v>14796</v>
          </cell>
          <cell r="W12">
            <v>167.96431467964314</v>
          </cell>
          <cell r="X12">
            <v>537.08602330321105</v>
          </cell>
          <cell r="Y12">
            <v>0.31273261152211951</v>
          </cell>
          <cell r="Z12">
            <v>1.1505907529477821</v>
          </cell>
          <cell r="AA12">
            <v>1.634877460740072</v>
          </cell>
          <cell r="AB12" t="str">
            <v>Калининский</v>
          </cell>
          <cell r="AC12">
            <v>17032562</v>
          </cell>
          <cell r="AD12">
            <v>342500.7440176956</v>
          </cell>
          <cell r="AE12">
            <v>114716.95428483661</v>
          </cell>
          <cell r="AF12">
            <v>2.9856157370364187</v>
          </cell>
          <cell r="AG12">
            <v>5</v>
          </cell>
          <cell r="AH12">
            <v>11667861</v>
          </cell>
          <cell r="AI12">
            <v>145.97844454951939</v>
          </cell>
          <cell r="AJ12">
            <v>135.65845827131795</v>
          </cell>
          <cell r="AK12">
            <v>1.0760732976749698</v>
          </cell>
          <cell r="AL12">
            <v>5</v>
          </cell>
          <cell r="AM12">
            <v>5</v>
          </cell>
          <cell r="AN12" t="str">
            <v>Калининский</v>
          </cell>
          <cell r="AO12">
            <v>31119</v>
          </cell>
          <cell r="AP12">
            <v>27899.25</v>
          </cell>
          <cell r="AQ12">
            <v>1.1154063281271003</v>
          </cell>
          <cell r="AR12">
            <v>4.1078919571450143</v>
          </cell>
          <cell r="AS12">
            <v>28232.748488918733</v>
          </cell>
          <cell r="AT12">
            <v>110.22306245604855</v>
          </cell>
          <cell r="AU12">
            <v>109.52903925594572</v>
          </cell>
          <cell r="AV12">
            <v>1.0063364310032981</v>
          </cell>
          <cell r="AW12">
            <v>4.0963263397089964</v>
          </cell>
          <cell r="AX12">
            <v>4.1021091484270054</v>
          </cell>
          <cell r="AY12" t="str">
            <v>Калининский</v>
          </cell>
          <cell r="AZ12">
            <v>68.5</v>
          </cell>
          <cell r="BA12">
            <v>66.525000000000006</v>
          </cell>
          <cell r="BB12">
            <v>1.0296880871852687</v>
          </cell>
          <cell r="BC12">
            <v>3.3157894736842115</v>
          </cell>
          <cell r="BD12">
            <v>66.111666111666111</v>
          </cell>
          <cell r="BE12">
            <v>103.61257555406314</v>
          </cell>
          <cell r="BF12">
            <v>102.23884455389299</v>
          </cell>
          <cell r="BG12">
            <v>1.0134364879235898</v>
          </cell>
          <cell r="BH12">
            <v>5</v>
          </cell>
          <cell r="BI12">
            <v>4.1578947368421062</v>
          </cell>
          <cell r="BJ12" t="str">
            <v>Калининский</v>
          </cell>
          <cell r="BK12">
            <v>72438</v>
          </cell>
          <cell r="BL12">
            <v>88858</v>
          </cell>
          <cell r="BM12">
            <v>57477</v>
          </cell>
          <cell r="BN12">
            <v>64957.5</v>
          </cell>
          <cell r="BO12">
            <v>1306.2034988940277</v>
          </cell>
          <cell r="BP12">
            <v>478.22518718604886</v>
          </cell>
          <cell r="BQ12">
            <v>2.7313565531333293</v>
          </cell>
          <cell r="BR12">
            <v>5</v>
          </cell>
          <cell r="BS12" t="str">
            <v>Калининский</v>
          </cell>
          <cell r="BT12">
            <v>440</v>
          </cell>
          <cell r="BU12">
            <v>337.6</v>
          </cell>
          <cell r="BV12">
            <v>1.3033175355450237</v>
          </cell>
          <cell r="BW12">
            <v>5</v>
          </cell>
          <cell r="BX12">
            <v>422</v>
          </cell>
          <cell r="BY12">
            <v>104.2654028436019</v>
          </cell>
          <cell r="BZ12">
            <v>103.66249410486301</v>
          </cell>
          <cell r="CA12">
            <v>1.0058160740192976</v>
          </cell>
          <cell r="CB12">
            <v>3.8343545183824412</v>
          </cell>
          <cell r="CC12">
            <v>4.4171772591912202</v>
          </cell>
          <cell r="CD12" t="str">
            <v>Калининский</v>
          </cell>
          <cell r="CE12">
            <v>6629939</v>
          </cell>
          <cell r="CF12">
            <v>133318.70098532073</v>
          </cell>
          <cell r="CG12">
            <v>49716.731839597414</v>
          </cell>
          <cell r="CH12">
            <v>2.6815660654334814</v>
          </cell>
          <cell r="CI12">
            <v>5</v>
          </cell>
          <cell r="CJ12">
            <v>5835339</v>
          </cell>
          <cell r="CK12">
            <v>113.61703236093052</v>
          </cell>
          <cell r="CL12">
            <v>99.397942921071774</v>
          </cell>
          <cell r="CM12">
            <v>1.1430521499941866</v>
          </cell>
          <cell r="CN12">
            <v>4.7938605784693991</v>
          </cell>
          <cell r="CO12">
            <v>4.8969302892346995</v>
          </cell>
          <cell r="CP12" t="str">
            <v>Калининский</v>
          </cell>
          <cell r="CQ12">
            <v>5</v>
          </cell>
          <cell r="CR12">
            <v>1.634877460740072</v>
          </cell>
          <cell r="CS12">
            <v>5</v>
          </cell>
          <cell r="CT12">
            <v>4.1021091484270054</v>
          </cell>
          <cell r="CU12">
            <v>4.1578947368421062</v>
          </cell>
          <cell r="CV12">
            <v>5</v>
          </cell>
          <cell r="CW12">
            <v>4.4171772591912202</v>
          </cell>
          <cell r="CX12">
            <v>4.8969302892346995</v>
          </cell>
          <cell r="CY12">
            <v>34.208988894435102</v>
          </cell>
          <cell r="CZ12">
            <v>1</v>
          </cell>
        </row>
        <row r="13">
          <cell r="D13" t="str">
            <v>Конаковский</v>
          </cell>
          <cell r="E13">
            <v>83480</v>
          </cell>
          <cell r="F13">
            <v>17379137</v>
          </cell>
          <cell r="G13">
            <v>208183.24149496885</v>
          </cell>
          <cell r="H13">
            <v>0</v>
          </cell>
          <cell r="I13">
            <v>1.2535262939163083</v>
          </cell>
          <cell r="J13">
            <v>3.1733819810439083</v>
          </cell>
          <cell r="K13">
            <v>14286691</v>
          </cell>
          <cell r="L13">
            <v>121.64564208745048</v>
          </cell>
          <cell r="M13">
            <v>0</v>
          </cell>
          <cell r="N13">
            <v>1.1398258712627334</v>
          </cell>
          <cell r="O13">
            <v>3.71351594934645</v>
          </cell>
          <cell r="P13">
            <v>3.443448965195179</v>
          </cell>
          <cell r="Q13" t="str">
            <v>Конаковский</v>
          </cell>
          <cell r="R13">
            <v>59289</v>
          </cell>
          <cell r="S13">
            <v>0</v>
          </cell>
          <cell r="T13">
            <v>1.4060854717070626</v>
          </cell>
          <cell r="U13">
            <v>3.8615084936566362</v>
          </cell>
          <cell r="V13">
            <v>55716</v>
          </cell>
          <cell r="W13">
            <v>106.4128796037045</v>
          </cell>
          <cell r="X13">
            <v>0</v>
          </cell>
          <cell r="Y13">
            <v>0.19813004804935927</v>
          </cell>
          <cell r="Z13">
            <v>1</v>
          </cell>
          <cell r="AA13">
            <v>2.4307542468283181</v>
          </cell>
          <cell r="AB13" t="str">
            <v>Конаковский</v>
          </cell>
          <cell r="AC13">
            <v>4433088</v>
          </cell>
          <cell r="AD13">
            <v>53103.593675131771</v>
          </cell>
          <cell r="AE13">
            <v>0</v>
          </cell>
          <cell r="AF13">
            <v>0.46290972425294813</v>
          </cell>
          <cell r="AG13">
            <v>1.2889458807996759</v>
          </cell>
          <cell r="AH13">
            <v>3288843</v>
          </cell>
          <cell r="AI13">
            <v>134.79171854661351</v>
          </cell>
          <cell r="AJ13">
            <v>0</v>
          </cell>
          <cell r="AK13">
            <v>0.99361086853153702</v>
          </cell>
          <cell r="AL13">
            <v>3.0410469662793242</v>
          </cell>
          <cell r="AM13">
            <v>2.1649964235394998</v>
          </cell>
          <cell r="AN13" t="str">
            <v>Конаковский</v>
          </cell>
          <cell r="AO13">
            <v>34075</v>
          </cell>
          <cell r="AP13">
            <v>0</v>
          </cell>
          <cell r="AQ13">
            <v>1.2213589971056569</v>
          </cell>
          <cell r="AR13">
            <v>5</v>
          </cell>
          <cell r="AS13">
            <v>30532.709945543134</v>
          </cell>
          <cell r="AT13">
            <v>111.60162350729675</v>
          </cell>
          <cell r="AU13">
            <v>0</v>
          </cell>
          <cell r="AV13">
            <v>1.0189226917850329</v>
          </cell>
          <cell r="AW13">
            <v>5</v>
          </cell>
          <cell r="AX13">
            <v>5</v>
          </cell>
          <cell r="AY13" t="str">
            <v>Конаковский</v>
          </cell>
          <cell r="AZ13">
            <v>63</v>
          </cell>
          <cell r="BA13">
            <v>0</v>
          </cell>
          <cell r="BB13">
            <v>0.94701240135287479</v>
          </cell>
          <cell r="BC13">
            <v>1.8684210526315788</v>
          </cell>
          <cell r="BD13">
            <v>62.030802053470232</v>
          </cell>
          <cell r="BE13">
            <v>101.56244625967325</v>
          </cell>
          <cell r="BF13">
            <v>0</v>
          </cell>
          <cell r="BG13">
            <v>0.99338413596934594</v>
          </cell>
          <cell r="BH13">
            <v>1.9678129344032924</v>
          </cell>
          <cell r="BI13">
            <v>1.9181169935174356</v>
          </cell>
          <cell r="BJ13" t="str">
            <v>Конаковский</v>
          </cell>
          <cell r="BK13">
            <v>47502</v>
          </cell>
          <cell r="BL13">
            <v>39997</v>
          </cell>
          <cell r="BM13">
            <v>23967</v>
          </cell>
          <cell r="BN13">
            <v>31982</v>
          </cell>
          <cell r="BO13">
            <v>383.10972688069</v>
          </cell>
          <cell r="BP13">
            <v>0</v>
          </cell>
          <cell r="BQ13">
            <v>0.80110738025942763</v>
          </cell>
          <cell r="BR13">
            <v>2.0236629236770041</v>
          </cell>
          <cell r="BS13" t="str">
            <v>Конаковский</v>
          </cell>
          <cell r="BT13">
            <v>377.1</v>
          </cell>
          <cell r="BU13">
            <v>0</v>
          </cell>
          <cell r="BV13">
            <v>1.1170023696682465</v>
          </cell>
          <cell r="BW13">
            <v>3.8041825095057038</v>
          </cell>
          <cell r="BX13">
            <v>369.1</v>
          </cell>
          <cell r="BY13">
            <v>102.16743429964778</v>
          </cell>
          <cell r="BZ13">
            <v>0</v>
          </cell>
          <cell r="CA13">
            <v>0.98557762073809585</v>
          </cell>
          <cell r="CB13">
            <v>1</v>
          </cell>
          <cell r="CC13">
            <v>2.4020912547528521</v>
          </cell>
          <cell r="CD13" t="str">
            <v>Конаковский</v>
          </cell>
          <cell r="CE13">
            <v>1478510</v>
          </cell>
          <cell r="CF13">
            <v>17710.948730234788</v>
          </cell>
          <cell r="CG13">
            <v>0</v>
          </cell>
          <cell r="CH13">
            <v>0.35623718766101026</v>
          </cell>
          <cell r="CI13">
            <v>1.328278181365766</v>
          </cell>
          <cell r="CJ13">
            <v>1944954</v>
          </cell>
          <cell r="CK13">
            <v>76.017736152114651</v>
          </cell>
          <cell r="CL13">
            <v>0</v>
          </cell>
          <cell r="CM13">
            <v>0.76478178439243472</v>
          </cell>
          <cell r="CN13">
            <v>1</v>
          </cell>
          <cell r="CO13">
            <v>1.164139090682883</v>
          </cell>
          <cell r="CP13" t="str">
            <v>Конаковский</v>
          </cell>
          <cell r="CQ13">
            <v>3.443448965195179</v>
          </cell>
          <cell r="CR13">
            <v>2.4307542468283181</v>
          </cell>
          <cell r="CS13">
            <v>2.1649964235394998</v>
          </cell>
          <cell r="CT13">
            <v>5</v>
          </cell>
          <cell r="CU13">
            <v>1.9181169935174356</v>
          </cell>
          <cell r="CV13">
            <v>2.0236629236770041</v>
          </cell>
          <cell r="CW13">
            <v>2.4020912547528521</v>
          </cell>
          <cell r="CX13">
            <v>1.164139090682883</v>
          </cell>
          <cell r="CY13">
            <v>20.54720989819317</v>
          </cell>
          <cell r="CZ13">
            <v>2</v>
          </cell>
        </row>
        <row r="14">
          <cell r="D14" t="str">
            <v>Бологовский</v>
          </cell>
          <cell r="E14">
            <v>34977</v>
          </cell>
          <cell r="F14">
            <v>2301759</v>
          </cell>
          <cell r="G14">
            <v>65807.787974954976</v>
          </cell>
          <cell r="H14">
            <v>0</v>
          </cell>
          <cell r="I14">
            <v>0.39624607619085939</v>
          </cell>
          <cell r="J14">
            <v>1.2778043330516313</v>
          </cell>
          <cell r="K14">
            <v>2639137</v>
          </cell>
          <cell r="L14">
            <v>87.216351405781509</v>
          </cell>
          <cell r="M14">
            <v>0</v>
          </cell>
          <cell r="N14">
            <v>0.81722166140555363</v>
          </cell>
          <cell r="O14">
            <v>1.768573372982523</v>
          </cell>
          <cell r="P14">
            <v>1.5231888530170772</v>
          </cell>
          <cell r="Q14" t="str">
            <v>Бологовский</v>
          </cell>
          <cell r="R14">
            <v>2732</v>
          </cell>
          <cell r="S14">
            <v>0</v>
          </cell>
          <cell r="T14">
            <v>6.4791538206137644E-2</v>
          </cell>
          <cell r="U14">
            <v>1</v>
          </cell>
          <cell r="V14">
            <v>2060</v>
          </cell>
          <cell r="W14">
            <v>132.62135922330097</v>
          </cell>
          <cell r="X14">
            <v>0</v>
          </cell>
          <cell r="Y14">
            <v>0.24692759347496518</v>
          </cell>
          <cell r="Z14">
            <v>1.064121245502438</v>
          </cell>
          <cell r="AA14">
            <v>1.032060622751219</v>
          </cell>
          <cell r="AB14" t="str">
            <v>Бологовский</v>
          </cell>
          <cell r="AC14">
            <v>1143489</v>
          </cell>
          <cell r="AD14">
            <v>32692.59799296681</v>
          </cell>
          <cell r="AE14">
            <v>0</v>
          </cell>
          <cell r="AF14">
            <v>0.2849848847258678</v>
          </cell>
          <cell r="AG14">
            <v>1.0272076103515522</v>
          </cell>
          <cell r="AH14">
            <v>824270</v>
          </cell>
          <cell r="AI14">
            <v>138.72748007327695</v>
          </cell>
          <cell r="AJ14">
            <v>0</v>
          </cell>
          <cell r="AK14">
            <v>1.0226231511183839</v>
          </cell>
          <cell r="AL14">
            <v>3.7302541552866995</v>
          </cell>
          <cell r="AM14">
            <v>2.3787308828191258</v>
          </cell>
          <cell r="AN14" t="str">
            <v>Бологовский</v>
          </cell>
          <cell r="AO14">
            <v>25582</v>
          </cell>
          <cell r="AP14">
            <v>0</v>
          </cell>
          <cell r="AQ14">
            <v>0.91694221170820001</v>
          </cell>
          <cell r="AR14">
            <v>2.4368492530556809</v>
          </cell>
          <cell r="AS14">
            <v>24248.434768467701</v>
          </cell>
          <cell r="AT14">
            <v>105.49959304287322</v>
          </cell>
          <cell r="AU14">
            <v>0</v>
          </cell>
          <cell r="AV14">
            <v>0.9632111607985846</v>
          </cell>
          <cell r="AW14">
            <v>1.0000000000000004</v>
          </cell>
          <cell r="AX14">
            <v>1.7184246265278407</v>
          </cell>
          <cell r="AY14" t="str">
            <v>Бологовский</v>
          </cell>
          <cell r="AZ14">
            <v>74.900000000000006</v>
          </cell>
          <cell r="BA14">
            <v>0</v>
          </cell>
          <cell r="BB14">
            <v>1.1258925216084179</v>
          </cell>
          <cell r="BC14">
            <v>5</v>
          </cell>
          <cell r="BD14">
            <v>74.225964149918525</v>
          </cell>
          <cell r="BE14">
            <v>100.90808635199416</v>
          </cell>
          <cell r="BF14">
            <v>0</v>
          </cell>
          <cell r="BG14">
            <v>0.98698382979868915</v>
          </cell>
          <cell r="BH14">
            <v>1</v>
          </cell>
          <cell r="BI14">
            <v>3</v>
          </cell>
          <cell r="BJ14" t="str">
            <v>Бологовский</v>
          </cell>
          <cell r="BK14">
            <v>5633</v>
          </cell>
          <cell r="BL14">
            <v>5417</v>
          </cell>
          <cell r="BM14">
            <v>9236</v>
          </cell>
          <cell r="BN14">
            <v>5525</v>
          </cell>
          <cell r="BO14">
            <v>157.96094576435942</v>
          </cell>
          <cell r="BP14">
            <v>0</v>
          </cell>
          <cell r="BQ14">
            <v>0.33030662122550702</v>
          </cell>
          <cell r="BR14">
            <v>1.2977142874253627</v>
          </cell>
          <cell r="BS14" t="str">
            <v>Бологовский</v>
          </cell>
          <cell r="BT14">
            <v>229.6</v>
          </cell>
          <cell r="BU14">
            <v>0</v>
          </cell>
          <cell r="BV14">
            <v>0.68009478672985779</v>
          </cell>
          <cell r="BW14">
            <v>1</v>
          </cell>
          <cell r="BX14">
            <v>218.4</v>
          </cell>
          <cell r="BY14">
            <v>105.12820512820514</v>
          </cell>
          <cell r="BZ14">
            <v>0</v>
          </cell>
          <cell r="CA14">
            <v>1.0141392606457977</v>
          </cell>
          <cell r="CB14">
            <v>5</v>
          </cell>
          <cell r="CC14">
            <v>3</v>
          </cell>
          <cell r="CD14" t="str">
            <v>Бологовский</v>
          </cell>
          <cell r="CE14">
            <v>257948</v>
          </cell>
          <cell r="CF14">
            <v>7374.7891471538433</v>
          </cell>
          <cell r="CG14">
            <v>0</v>
          </cell>
          <cell r="CH14">
            <v>0.14833616117301007</v>
          </cell>
          <cell r="CI14">
            <v>1</v>
          </cell>
          <cell r="CJ14">
            <v>279476</v>
          </cell>
          <cell r="CK14">
            <v>92.297012981436694</v>
          </cell>
          <cell r="CL14">
            <v>0</v>
          </cell>
          <cell r="CM14">
            <v>0.92856059460633245</v>
          </cell>
          <cell r="CN14">
            <v>2.6426186880134765</v>
          </cell>
          <cell r="CO14">
            <v>1.8213093440067383</v>
          </cell>
          <cell r="CP14" t="str">
            <v>Бологовский</v>
          </cell>
          <cell r="CQ14">
            <v>1.5231888530170772</v>
          </cell>
          <cell r="CR14">
            <v>1.032060622751219</v>
          </cell>
          <cell r="CS14">
            <v>2.3787308828191258</v>
          </cell>
          <cell r="CT14">
            <v>1.7184246265278407</v>
          </cell>
          <cell r="CU14">
            <v>3</v>
          </cell>
          <cell r="CV14">
            <v>1.2977142874253627</v>
          </cell>
          <cell r="CW14">
            <v>3</v>
          </cell>
          <cell r="CX14">
            <v>1.8213093440067383</v>
          </cell>
          <cell r="CY14">
            <v>15.771428616547364</v>
          </cell>
          <cell r="CZ14">
            <v>4</v>
          </cell>
        </row>
        <row r="15">
          <cell r="D15" t="str">
            <v>Бежецкий</v>
          </cell>
          <cell r="E15">
            <v>33683</v>
          </cell>
          <cell r="F15">
            <v>1513785</v>
          </cell>
          <cell r="G15">
            <v>44942.107294480898</v>
          </cell>
          <cell r="H15">
            <v>0</v>
          </cell>
          <cell r="I15">
            <v>0.270608300615788</v>
          </cell>
          <cell r="J15">
            <v>1</v>
          </cell>
          <cell r="K15">
            <v>2056463</v>
          </cell>
          <cell r="L15">
            <v>73.611098278938158</v>
          </cell>
          <cell r="M15">
            <v>0</v>
          </cell>
          <cell r="N15">
            <v>0.68973974563001039</v>
          </cell>
          <cell r="O15">
            <v>1.0000000000000004</v>
          </cell>
          <cell r="P15">
            <v>1.0000000000000002</v>
          </cell>
          <cell r="Q15" t="str">
            <v>Бежецкий</v>
          </cell>
          <cell r="R15">
            <v>81791</v>
          </cell>
          <cell r="S15">
            <v>0</v>
          </cell>
          <cell r="T15">
            <v>1.9397381776786984</v>
          </cell>
          <cell r="U15">
            <v>5</v>
          </cell>
          <cell r="V15">
            <v>4697</v>
          </cell>
          <cell r="W15">
            <v>1741.3455397061955</v>
          </cell>
          <cell r="X15">
            <v>0</v>
          </cell>
          <cell r="Y15">
            <v>3.2422097469535558</v>
          </cell>
          <cell r="Z15">
            <v>5</v>
          </cell>
          <cell r="AA15">
            <v>5</v>
          </cell>
          <cell r="AB15" t="str">
            <v>Бежецкий</v>
          </cell>
          <cell r="AC15">
            <v>1029719</v>
          </cell>
          <cell r="AD15">
            <v>30570.881453552236</v>
          </cell>
          <cell r="AE15">
            <v>0</v>
          </cell>
          <cell r="AF15">
            <v>0.26648965398476521</v>
          </cell>
          <cell r="AG15">
            <v>1</v>
          </cell>
          <cell r="AH15">
            <v>836244</v>
          </cell>
          <cell r="AI15">
            <v>123.13618991586188</v>
          </cell>
          <cell r="AJ15">
            <v>0</v>
          </cell>
          <cell r="AK15">
            <v>0.90769268267510861</v>
          </cell>
          <cell r="AL15">
            <v>1</v>
          </cell>
          <cell r="AM15">
            <v>1</v>
          </cell>
          <cell r="AN15" t="str">
            <v>Бежецкий</v>
          </cell>
          <cell r="AO15">
            <v>20821</v>
          </cell>
          <cell r="AP15">
            <v>0</v>
          </cell>
          <cell r="AQ15">
            <v>0.74629246305904284</v>
          </cell>
          <cell r="AR15">
            <v>1</v>
          </cell>
          <cell r="AS15">
            <v>18792.893822685397</v>
          </cell>
          <cell r="AT15">
            <v>110.7918780175644</v>
          </cell>
          <cell r="AU15">
            <v>0</v>
          </cell>
          <cell r="AV15">
            <v>1.0115297164130848</v>
          </cell>
          <cell r="AW15">
            <v>4.4691960360057967</v>
          </cell>
          <cell r="AX15">
            <v>2.7345980180028984</v>
          </cell>
          <cell r="AY15" t="str">
            <v>Бежецкий</v>
          </cell>
          <cell r="AZ15">
            <v>59.7</v>
          </cell>
          <cell r="BA15">
            <v>0</v>
          </cell>
          <cell r="BB15">
            <v>0.89740698985343847</v>
          </cell>
          <cell r="BC15">
            <v>1</v>
          </cell>
          <cell r="BD15">
            <v>58.033131738101496</v>
          </cell>
          <cell r="BE15">
            <v>102.87227004984143</v>
          </cell>
          <cell r="BF15">
            <v>0</v>
          </cell>
          <cell r="BG15">
            <v>1.0061955463083754</v>
          </cell>
          <cell r="BH15">
            <v>3.9050716066377791</v>
          </cell>
          <cell r="BI15">
            <v>2.4525358033188898</v>
          </cell>
          <cell r="BJ15" t="str">
            <v>Бежецкий</v>
          </cell>
          <cell r="BK15">
            <v>2441</v>
          </cell>
          <cell r="BL15">
            <v>1980</v>
          </cell>
          <cell r="BM15">
            <v>4572</v>
          </cell>
          <cell r="BN15">
            <v>2210.5</v>
          </cell>
          <cell r="BO15">
            <v>65.626577205118309</v>
          </cell>
          <cell r="BP15">
            <v>0</v>
          </cell>
          <cell r="BQ15">
            <v>0.13722944538173587</v>
          </cell>
          <cell r="BR15">
            <v>1</v>
          </cell>
          <cell r="BS15" t="str">
            <v>Бежецкий</v>
          </cell>
          <cell r="BT15">
            <v>303.7</v>
          </cell>
          <cell r="BU15">
            <v>0</v>
          </cell>
          <cell r="BV15">
            <v>0.89958530805687198</v>
          </cell>
          <cell r="BW15">
            <v>2.4087452471482886</v>
          </cell>
          <cell r="BX15">
            <v>294.60000000000002</v>
          </cell>
          <cell r="BY15">
            <v>103.08893414799726</v>
          </cell>
          <cell r="BZ15">
            <v>0</v>
          </cell>
          <cell r="CA15">
            <v>0.99446704459680901</v>
          </cell>
          <cell r="CB15">
            <v>2.2449458626941174</v>
          </cell>
          <cell r="CC15">
            <v>2.3268455549212028</v>
          </cell>
          <cell r="CD15" t="str">
            <v>Бежецкий</v>
          </cell>
          <cell r="CE15">
            <v>1362898</v>
          </cell>
          <cell r="CF15">
            <v>40462.488495680314</v>
          </cell>
          <cell r="CG15">
            <v>0</v>
          </cell>
          <cell r="CH15">
            <v>0.81386058573249864</v>
          </cell>
          <cell r="CI15">
            <v>2.050870942965243</v>
          </cell>
          <cell r="CJ15">
            <v>1178366</v>
          </cell>
          <cell r="CK15">
            <v>115.6599901898052</v>
          </cell>
          <cell r="CL15">
            <v>0</v>
          </cell>
          <cell r="CM15">
            <v>1.163605471007046</v>
          </cell>
          <cell r="CN15">
            <v>5</v>
          </cell>
          <cell r="CO15">
            <v>3.5254354714826217</v>
          </cell>
          <cell r="CP15" t="str">
            <v>Бежецкий</v>
          </cell>
          <cell r="CQ15">
            <v>1.0000000000000002</v>
          </cell>
          <cell r="CR15">
            <v>5</v>
          </cell>
          <cell r="CS15">
            <v>1</v>
          </cell>
          <cell r="CT15">
            <v>2.7345980180028984</v>
          </cell>
          <cell r="CU15">
            <v>2.4525358033188898</v>
          </cell>
          <cell r="CV15">
            <v>1</v>
          </cell>
          <cell r="CW15">
            <v>2.3268455549212028</v>
          </cell>
          <cell r="CX15">
            <v>3.5254354714826217</v>
          </cell>
          <cell r="CY15">
            <v>19.039414847725613</v>
          </cell>
          <cell r="CZ15">
            <v>3</v>
          </cell>
        </row>
        <row r="16">
          <cell r="D16" t="str">
            <v>Вышневолоцкий</v>
          </cell>
          <cell r="E16">
            <v>23868</v>
          </cell>
          <cell r="F16">
            <v>539501</v>
          </cell>
          <cell r="G16">
            <v>22603.527735880678</v>
          </cell>
          <cell r="H16">
            <v>63475.136154369618</v>
          </cell>
          <cell r="I16">
            <v>0.35610050021648759</v>
          </cell>
          <cell r="J16">
            <v>1.3608440238762674</v>
          </cell>
          <cell r="K16">
            <v>587978</v>
          </cell>
          <cell r="L16">
            <v>91.755303769868945</v>
          </cell>
          <cell r="M16">
            <v>85.270129390521106</v>
          </cell>
          <cell r="N16">
            <v>1.0760544686128828</v>
          </cell>
          <cell r="O16">
            <v>3.5596088697708037</v>
          </cell>
          <cell r="P16">
            <v>2.4602264468235355</v>
          </cell>
          <cell r="Q16" t="str">
            <v>Вышневолоцкий</v>
          </cell>
          <cell r="R16">
            <v>2373</v>
          </cell>
          <cell r="S16">
            <v>7110.25</v>
          </cell>
          <cell r="T16">
            <v>0.33374353925670686</v>
          </cell>
          <cell r="U16">
            <v>1</v>
          </cell>
          <cell r="V16">
            <v>84135</v>
          </cell>
          <cell r="W16">
            <v>2.8204671064360847</v>
          </cell>
          <cell r="X16">
            <v>145.47788794509984</v>
          </cell>
          <cell r="Y16">
            <v>1.9387600042010969E-2</v>
          </cell>
          <cell r="Z16">
            <v>1</v>
          </cell>
          <cell r="AA16">
            <v>1</v>
          </cell>
          <cell r="AB16" t="str">
            <v>Вышневолоцкий</v>
          </cell>
          <cell r="AC16">
            <v>223012</v>
          </cell>
          <cell r="AD16">
            <v>9343.5562259091657</v>
          </cell>
          <cell r="AE16">
            <v>37596.45044537379</v>
          </cell>
          <cell r="AF16">
            <v>0.24852229705793627</v>
          </cell>
          <cell r="AG16">
            <v>1</v>
          </cell>
          <cell r="AH16">
            <v>251505</v>
          </cell>
          <cell r="AI16">
            <v>88.671000576529295</v>
          </cell>
          <cell r="AJ16">
            <v>494.55114569716505</v>
          </cell>
          <cell r="AK16">
            <v>0.17929591579760765</v>
          </cell>
          <cell r="AL16">
            <v>1</v>
          </cell>
          <cell r="AM16">
            <v>1</v>
          </cell>
          <cell r="AN16" t="str">
            <v>Вышневолоцкий</v>
          </cell>
          <cell r="AO16">
            <v>17232</v>
          </cell>
          <cell r="AP16">
            <v>21069.25</v>
          </cell>
          <cell r="AQ16">
            <v>0.81787439040307552</v>
          </cell>
          <cell r="AR16">
            <v>1.0655529710298155</v>
          </cell>
          <cell r="AS16">
            <v>17218.546747967481</v>
          </cell>
          <cell r="AT16">
            <v>100.07813233154596</v>
          </cell>
          <cell r="AU16">
            <v>106.29134753834082</v>
          </cell>
          <cell r="AV16">
            <v>0.94154542819627285</v>
          </cell>
          <cell r="AW16">
            <v>1.0000000000000004</v>
          </cell>
          <cell r="AX16">
            <v>1.032776485514908</v>
          </cell>
          <cell r="AY16" t="str">
            <v>Вышневолоцкий</v>
          </cell>
          <cell r="AZ16">
            <v>64.2</v>
          </cell>
          <cell r="BA16">
            <v>57.087499999999999</v>
          </cell>
          <cell r="BB16">
            <v>1.1245894460258377</v>
          </cell>
          <cell r="BC16">
            <v>4.978142076502734</v>
          </cell>
          <cell r="BD16">
            <v>66.049134111961337</v>
          </cell>
          <cell r="BE16">
            <v>97.200365853658539</v>
          </cell>
          <cell r="BF16">
            <v>101.35632398743532</v>
          </cell>
          <cell r="BG16">
            <v>0.95899655817932017</v>
          </cell>
          <cell r="BH16">
            <v>1</v>
          </cell>
          <cell r="BI16">
            <v>2.989071038251367</v>
          </cell>
          <cell r="BJ16" t="str">
            <v>Вышневолоцкий</v>
          </cell>
          <cell r="BK16">
            <v>736</v>
          </cell>
          <cell r="BL16">
            <v>4081</v>
          </cell>
          <cell r="BM16">
            <v>4364</v>
          </cell>
          <cell r="BN16">
            <v>2408.5</v>
          </cell>
          <cell r="BO16">
            <v>100.90916708563768</v>
          </cell>
          <cell r="BP16">
            <v>272.96324557261585</v>
          </cell>
          <cell r="BQ16">
            <v>0.36968041933247392</v>
          </cell>
          <cell r="BR16">
            <v>1</v>
          </cell>
          <cell r="BS16" t="str">
            <v>Вышневолоцкий</v>
          </cell>
          <cell r="BT16">
            <v>243.8</v>
          </cell>
          <cell r="BU16">
            <v>304.5</v>
          </cell>
          <cell r="BV16">
            <v>0.80065681444991799</v>
          </cell>
          <cell r="BW16">
            <v>1.0925925925925934</v>
          </cell>
          <cell r="BX16">
            <v>231.1</v>
          </cell>
          <cell r="BY16">
            <v>105.49545651233234</v>
          </cell>
          <cell r="BZ16">
            <v>103.28235773253576</v>
          </cell>
          <cell r="CA16">
            <v>1.0214276554910542</v>
          </cell>
          <cell r="CB16">
            <v>2.9258844884980086</v>
          </cell>
          <cell r="CC16">
            <v>2.0092385405453008</v>
          </cell>
          <cell r="CD16" t="str">
            <v>Вышневолоцкий</v>
          </cell>
          <cell r="CE16">
            <v>369503</v>
          </cell>
          <cell r="CF16">
            <v>15481.104407574996</v>
          </cell>
          <cell r="CG16">
            <v>23492.079309373938</v>
          </cell>
          <cell r="CH16">
            <v>0.65899251418743687</v>
          </cell>
          <cell r="CI16">
            <v>1.8606603334374379</v>
          </cell>
          <cell r="CJ16">
            <v>429183</v>
          </cell>
          <cell r="CK16">
            <v>86.094509801180379</v>
          </cell>
          <cell r="CL16">
            <v>101.42645963745777</v>
          </cell>
          <cell r="CM16">
            <v>0.84883678390155348</v>
          </cell>
          <cell r="CN16">
            <v>1</v>
          </cell>
          <cell r="CO16">
            <v>1.4303301667187189</v>
          </cell>
          <cell r="CP16" t="str">
            <v>Вышневолоцкий</v>
          </cell>
          <cell r="CQ16">
            <v>2.4602264468235355</v>
          </cell>
          <cell r="CR16">
            <v>1</v>
          </cell>
          <cell r="CS16">
            <v>1</v>
          </cell>
          <cell r="CT16">
            <v>1.032776485514908</v>
          </cell>
          <cell r="CU16">
            <v>2.989071038251367</v>
          </cell>
          <cell r="CV16">
            <v>1</v>
          </cell>
          <cell r="CW16">
            <v>2.0092385405453008</v>
          </cell>
          <cell r="CX16">
            <v>1.4303301667187189</v>
          </cell>
          <cell r="CY16">
            <v>12.92164267785383</v>
          </cell>
          <cell r="CZ16">
            <v>8</v>
          </cell>
        </row>
        <row r="17">
          <cell r="D17" t="str">
            <v>Торжокский</v>
          </cell>
          <cell r="E17">
            <v>22358</v>
          </cell>
          <cell r="F17" t="str">
            <v>***</v>
          </cell>
          <cell r="G17" t="str">
            <v>***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1</v>
          </cell>
          <cell r="Q17" t="str">
            <v>Торжокский</v>
          </cell>
          <cell r="R17">
            <v>5040</v>
          </cell>
          <cell r="S17">
            <v>0</v>
          </cell>
          <cell r="T17">
            <v>0.70883583558946595</v>
          </cell>
          <cell r="U17">
            <v>2.135497605109101</v>
          </cell>
          <cell r="V17">
            <v>5118</v>
          </cell>
          <cell r="W17">
            <v>98.475967174677606</v>
          </cell>
          <cell r="X17">
            <v>0</v>
          </cell>
          <cell r="Y17">
            <v>0.67691364347989624</v>
          </cell>
          <cell r="Z17">
            <v>1.8185447198169733</v>
          </cell>
          <cell r="AA17">
            <v>1.9770211624630372</v>
          </cell>
          <cell r="AB17" t="str">
            <v>Торжокский</v>
          </cell>
          <cell r="AC17">
            <v>497322</v>
          </cell>
          <cell r="AD17">
            <v>22243.581715716969</v>
          </cell>
          <cell r="AE17">
            <v>0</v>
          </cell>
          <cell r="AF17">
            <v>0.59164047276314147</v>
          </cell>
          <cell r="AG17">
            <v>1.9347759652517449</v>
          </cell>
          <cell r="AH17">
            <v>16228</v>
          </cell>
          <cell r="AI17">
            <v>3064.5920631008134</v>
          </cell>
          <cell r="AJ17">
            <v>0</v>
          </cell>
          <cell r="AK17">
            <v>6.196714110894801</v>
          </cell>
          <cell r="AL17">
            <v>5</v>
          </cell>
          <cell r="AM17">
            <v>3.4673879826258727</v>
          </cell>
          <cell r="AN17" t="str">
            <v>Торжокский</v>
          </cell>
          <cell r="AO17">
            <v>26535</v>
          </cell>
          <cell r="AP17">
            <v>0</v>
          </cell>
          <cell r="AQ17">
            <v>1.259418346642619</v>
          </cell>
          <cell r="AR17">
            <v>5</v>
          </cell>
          <cell r="AS17">
            <v>24404.234654234657</v>
          </cell>
          <cell r="AT17">
            <v>108.7311295599086</v>
          </cell>
          <cell r="AU17">
            <v>0</v>
          </cell>
          <cell r="AV17">
            <v>1.0229537218040039</v>
          </cell>
          <cell r="AW17">
            <v>3.5053018765220187</v>
          </cell>
          <cell r="AX17">
            <v>4.2526509382610094</v>
          </cell>
          <cell r="AY17" t="str">
            <v>Торжокский</v>
          </cell>
          <cell r="AZ17">
            <v>52.4</v>
          </cell>
          <cell r="BA17">
            <v>0</v>
          </cell>
          <cell r="BB17">
            <v>0.91788920516750605</v>
          </cell>
          <cell r="BC17">
            <v>2.3989071038251373</v>
          </cell>
          <cell r="BD17">
            <v>50.322580645161288</v>
          </cell>
          <cell r="BE17">
            <v>104.12820512820514</v>
          </cell>
          <cell r="BF17">
            <v>0</v>
          </cell>
          <cell r="BG17">
            <v>1.0273478854769185</v>
          </cell>
          <cell r="BH17">
            <v>4.4512434415482218</v>
          </cell>
          <cell r="BI17">
            <v>3.4250752726866796</v>
          </cell>
          <cell r="BJ17" t="str">
            <v>Торжокский</v>
          </cell>
          <cell r="BK17">
            <v>5633</v>
          </cell>
          <cell r="BL17">
            <v>7001</v>
          </cell>
          <cell r="BM17">
            <v>8153</v>
          </cell>
          <cell r="BN17">
            <v>6317</v>
          </cell>
          <cell r="BO17">
            <v>282.53868861257712</v>
          </cell>
          <cell r="BP17">
            <v>0</v>
          </cell>
          <cell r="BQ17">
            <v>1.0350796057537861</v>
          </cell>
          <cell r="BR17">
            <v>2.6617219500057119</v>
          </cell>
          <cell r="BS17" t="str">
            <v>Торжокский</v>
          </cell>
          <cell r="BT17">
            <v>239.3</v>
          </cell>
          <cell r="BU17">
            <v>0</v>
          </cell>
          <cell r="BV17">
            <v>0.78587848932676518</v>
          </cell>
          <cell r="BW17">
            <v>1.0000000000000004</v>
          </cell>
          <cell r="BX17">
            <v>206.9</v>
          </cell>
          <cell r="BY17">
            <v>115.65973900434994</v>
          </cell>
          <cell r="BZ17">
            <v>0</v>
          </cell>
          <cell r="CA17">
            <v>1.1198402277363493</v>
          </cell>
          <cell r="CB17">
            <v>5</v>
          </cell>
          <cell r="CC17">
            <v>3</v>
          </cell>
          <cell r="CD17" t="str">
            <v>Торжокский</v>
          </cell>
          <cell r="CE17">
            <v>1014529</v>
          </cell>
          <cell r="CF17">
            <v>45376.554253511043</v>
          </cell>
          <cell r="CG17">
            <v>0</v>
          </cell>
          <cell r="CH17">
            <v>1.9315682386362727</v>
          </cell>
          <cell r="CI17">
            <v>5</v>
          </cell>
          <cell r="CJ17">
            <v>1063087</v>
          </cell>
          <cell r="CK17">
            <v>95.432358781548459</v>
          </cell>
          <cell r="CL17">
            <v>0</v>
          </cell>
          <cell r="CM17">
            <v>0.94090200054961171</v>
          </cell>
          <cell r="CN17">
            <v>2.5660992521188932</v>
          </cell>
          <cell r="CO17">
            <v>3.7830496260594466</v>
          </cell>
          <cell r="CP17" t="str">
            <v>Торжокский</v>
          </cell>
          <cell r="CQ17">
            <v>1</v>
          </cell>
          <cell r="CR17">
            <v>1.9770211624630372</v>
          </cell>
          <cell r="CS17">
            <v>3.4673879826258727</v>
          </cell>
          <cell r="CT17">
            <v>4.2526509382610094</v>
          </cell>
          <cell r="CU17">
            <v>3.4250752726866796</v>
          </cell>
          <cell r="CV17">
            <v>2.6617219500057119</v>
          </cell>
          <cell r="CW17">
            <v>3</v>
          </cell>
          <cell r="CX17">
            <v>3.7830496260594466</v>
          </cell>
          <cell r="CY17">
            <v>23.566906932101759</v>
          </cell>
          <cell r="CZ17">
            <v>3</v>
          </cell>
        </row>
        <row r="18">
          <cell r="D18" t="str">
            <v>Нелидовский</v>
          </cell>
          <cell r="E18">
            <v>26942</v>
          </cell>
          <cell r="F18">
            <v>1422741</v>
          </cell>
          <cell r="G18">
            <v>52807.549550887088</v>
          </cell>
          <cell r="H18">
            <v>0</v>
          </cell>
          <cell r="I18">
            <v>0.83194070545135534</v>
          </cell>
          <cell r="J18">
            <v>1.8430227747476446</v>
          </cell>
          <cell r="K18">
            <v>1497738</v>
          </cell>
          <cell r="L18">
            <v>94.992648914563162</v>
          </cell>
          <cell r="M18">
            <v>0</v>
          </cell>
          <cell r="N18">
            <v>1.1140202271714019</v>
          </cell>
          <cell r="O18">
            <v>3.6499179528037766</v>
          </cell>
          <cell r="P18">
            <v>2.7464703637757104</v>
          </cell>
          <cell r="Q18" t="str">
            <v>Нелидовский</v>
          </cell>
          <cell r="R18">
            <v>7164</v>
          </cell>
          <cell r="S18">
            <v>0</v>
          </cell>
          <cell r="T18">
            <v>1.0075595091593124</v>
          </cell>
          <cell r="U18">
            <v>3.0398084087280477</v>
          </cell>
          <cell r="V18">
            <v>6929</v>
          </cell>
          <cell r="W18">
            <v>103.39154279116755</v>
          </cell>
          <cell r="X18">
            <v>0</v>
          </cell>
          <cell r="Y18">
            <v>0.71070280337163849</v>
          </cell>
          <cell r="Z18">
            <v>1.8606083592613167</v>
          </cell>
          <cell r="AA18">
            <v>2.4502083839946822</v>
          </cell>
          <cell r="AB18" t="str">
            <v>Нелидовский</v>
          </cell>
          <cell r="AC18">
            <v>1738946</v>
          </cell>
          <cell r="AD18">
            <v>64544.057605226044</v>
          </cell>
          <cell r="AE18">
            <v>0</v>
          </cell>
          <cell r="AF18">
            <v>1.7167593440504736</v>
          </cell>
          <cell r="AG18">
            <v>5</v>
          </cell>
          <cell r="AH18">
            <v>1001896</v>
          </cell>
          <cell r="AI18">
            <v>173.56551977450755</v>
          </cell>
          <cell r="AJ18">
            <v>0</v>
          </cell>
          <cell r="AK18">
            <v>0.35095565197778184</v>
          </cell>
          <cell r="AL18">
            <v>1.1141085632506234</v>
          </cell>
          <cell r="AM18">
            <v>3.0570542816253115</v>
          </cell>
          <cell r="AN18" t="str">
            <v>Нелидовский</v>
          </cell>
          <cell r="AO18">
            <v>17077</v>
          </cell>
          <cell r="AP18">
            <v>0</v>
          </cell>
          <cell r="AQ18">
            <v>0.81051769759246295</v>
          </cell>
          <cell r="AR18">
            <v>1</v>
          </cell>
          <cell r="AS18">
            <v>16342.103955476048</v>
          </cell>
          <cell r="AT18">
            <v>104.4969487804396</v>
          </cell>
          <cell r="AU18">
            <v>0</v>
          </cell>
          <cell r="AV18">
            <v>0.98311811074505429</v>
          </cell>
          <cell r="AW18">
            <v>2.279379716560296</v>
          </cell>
          <cell r="AX18">
            <v>1.639689858280148</v>
          </cell>
          <cell r="AY18" t="str">
            <v>Нелидовский</v>
          </cell>
          <cell r="AZ18">
            <v>56.1</v>
          </cell>
          <cell r="BA18">
            <v>0</v>
          </cell>
          <cell r="BB18">
            <v>0.98270199255528801</v>
          </cell>
          <cell r="BC18">
            <v>3.2076502732240448</v>
          </cell>
          <cell r="BD18">
            <v>55.99332220367279</v>
          </cell>
          <cell r="BE18">
            <v>100.19051878354203</v>
          </cell>
          <cell r="BF18">
            <v>0</v>
          </cell>
          <cell r="BG18">
            <v>0.98849795298379406</v>
          </cell>
          <cell r="BH18">
            <v>2.4896052404682845</v>
          </cell>
          <cell r="BI18">
            <v>2.8486277568461649</v>
          </cell>
          <cell r="BJ18" t="str">
            <v>Нелидовский</v>
          </cell>
          <cell r="BK18">
            <v>6170</v>
          </cell>
          <cell r="BL18">
            <v>10271</v>
          </cell>
          <cell r="BM18">
            <v>4364</v>
          </cell>
          <cell r="BN18">
            <v>5267</v>
          </cell>
          <cell r="BO18">
            <v>195.49402420013362</v>
          </cell>
          <cell r="BP18">
            <v>0</v>
          </cell>
          <cell r="BQ18">
            <v>0.71619174878299408</v>
          </cell>
          <cell r="BR18">
            <v>1.8653534507164338</v>
          </cell>
          <cell r="BS18" t="str">
            <v>Нелидовский</v>
          </cell>
          <cell r="BT18">
            <v>332.6</v>
          </cell>
          <cell r="BU18">
            <v>0</v>
          </cell>
          <cell r="BV18">
            <v>1.0922824302134648</v>
          </cell>
          <cell r="BW18">
            <v>2.9197530864197541</v>
          </cell>
          <cell r="BX18">
            <v>330.6</v>
          </cell>
          <cell r="BY18">
            <v>100.60496067755595</v>
          </cell>
          <cell r="BZ18">
            <v>0</v>
          </cell>
          <cell r="CA18">
            <v>0.97407691774510707</v>
          </cell>
          <cell r="CB18">
            <v>1.9279337450184117</v>
          </cell>
          <cell r="CC18">
            <v>2.4238434157190829</v>
          </cell>
          <cell r="CD18" t="str">
            <v>Нелидовский</v>
          </cell>
          <cell r="CE18">
            <v>196277</v>
          </cell>
          <cell r="CF18">
            <v>7285.1681389651849</v>
          </cell>
          <cell r="CG18">
            <v>0</v>
          </cell>
          <cell r="CH18">
            <v>0.31011167819692392</v>
          </cell>
          <cell r="CI18">
            <v>1</v>
          </cell>
          <cell r="CJ18">
            <v>198670</v>
          </cell>
          <cell r="CK18">
            <v>98.795490008556911</v>
          </cell>
          <cell r="CL18">
            <v>0</v>
          </cell>
          <cell r="CM18">
            <v>0.97406032273723164</v>
          </cell>
          <cell r="CN18">
            <v>3.1301474939001626</v>
          </cell>
          <cell r="CO18">
            <v>2.0650737469500813</v>
          </cell>
          <cell r="CP18" t="str">
            <v>Нелидовский</v>
          </cell>
          <cell r="CQ18">
            <v>2.7464703637757104</v>
          </cell>
          <cell r="CR18">
            <v>2.4502083839946822</v>
          </cell>
          <cell r="CS18">
            <v>3.0570542816253115</v>
          </cell>
          <cell r="CT18">
            <v>1.639689858280148</v>
          </cell>
          <cell r="CU18">
            <v>2.8486277568461649</v>
          </cell>
          <cell r="CV18">
            <v>1.8653534507164338</v>
          </cell>
          <cell r="CW18">
            <v>2.4238434157190829</v>
          </cell>
          <cell r="CX18">
            <v>2.0650737469500813</v>
          </cell>
          <cell r="CY18">
            <v>19.096321257907615</v>
          </cell>
          <cell r="CZ18">
            <v>7</v>
          </cell>
        </row>
        <row r="19">
          <cell r="D19" t="str">
            <v>Осташковский</v>
          </cell>
          <cell r="E19">
            <v>22343</v>
          </cell>
          <cell r="F19">
            <v>5598326</v>
          </cell>
          <cell r="G19">
            <v>250562.86085127335</v>
          </cell>
          <cell r="H19">
            <v>0</v>
          </cell>
          <cell r="I19">
            <v>3.9474174618847924</v>
          </cell>
          <cell r="J19">
            <v>5</v>
          </cell>
          <cell r="K19">
            <v>3904277</v>
          </cell>
          <cell r="L19">
            <v>143.38956995110746</v>
          </cell>
          <cell r="M19">
            <v>0</v>
          </cell>
          <cell r="N19">
            <v>1.681592029659182</v>
          </cell>
          <cell r="O19">
            <v>5</v>
          </cell>
          <cell r="P19">
            <v>5</v>
          </cell>
          <cell r="Q19" t="str">
            <v>Осташковский</v>
          </cell>
          <cell r="R19">
            <v>11768</v>
          </cell>
          <cell r="S19">
            <v>0</v>
          </cell>
          <cell r="T19">
            <v>1.6550754192890544</v>
          </cell>
          <cell r="U19">
            <v>5</v>
          </cell>
          <cell r="V19">
            <v>73571</v>
          </cell>
          <cell r="W19">
            <v>15.995432983104758</v>
          </cell>
          <cell r="X19">
            <v>0</v>
          </cell>
          <cell r="Y19">
            <v>0.10995095687078632</v>
          </cell>
          <cell r="Z19">
            <v>1.1127410211061814</v>
          </cell>
          <cell r="AA19">
            <v>3.0563705105530907</v>
          </cell>
          <cell r="AB19" t="str">
            <v>Осташковский</v>
          </cell>
          <cell r="AC19">
            <v>1235000</v>
          </cell>
          <cell r="AD19">
            <v>55274.582643333481</v>
          </cell>
          <cell r="AE19">
            <v>0</v>
          </cell>
          <cell r="AF19">
            <v>1.4702074793907829</v>
          </cell>
          <cell r="AG19">
            <v>4.3283050167826369</v>
          </cell>
          <cell r="AH19">
            <v>1035556</v>
          </cell>
          <cell r="AI19">
            <v>119.25960546798049</v>
          </cell>
          <cell r="AJ19">
            <v>0</v>
          </cell>
          <cell r="AK19">
            <v>0.2411471624433528</v>
          </cell>
          <cell r="AL19">
            <v>1.041114806809432</v>
          </cell>
          <cell r="AM19">
            <v>2.6847099117960345</v>
          </cell>
          <cell r="AN19" t="str">
            <v>Осташковский</v>
          </cell>
          <cell r="AO19">
            <v>26359</v>
          </cell>
          <cell r="AP19">
            <v>0</v>
          </cell>
          <cell r="AQ19">
            <v>1.2510649406125041</v>
          </cell>
          <cell r="AR19">
            <v>4.925565658701629</v>
          </cell>
          <cell r="AS19">
            <v>23143.524626209324</v>
          </cell>
          <cell r="AT19">
            <v>113.89362867464557</v>
          </cell>
          <cell r="AU19">
            <v>0</v>
          </cell>
          <cell r="AV19">
            <v>1.071523047852625</v>
          </cell>
          <cell r="AW19">
            <v>5</v>
          </cell>
          <cell r="AX19">
            <v>4.9627828293508145</v>
          </cell>
          <cell r="AY19" t="str">
            <v>Осташковский</v>
          </cell>
          <cell r="AZ19">
            <v>64.3</v>
          </cell>
          <cell r="BA19">
            <v>0</v>
          </cell>
          <cell r="BB19">
            <v>1.1263411429822641</v>
          </cell>
          <cell r="BC19">
            <v>5</v>
          </cell>
          <cell r="BD19">
            <v>61.104393389762194</v>
          </cell>
          <cell r="BE19">
            <v>105.22974934036939</v>
          </cell>
          <cell r="BF19">
            <v>0</v>
          </cell>
          <cell r="BG19">
            <v>1.0382159218147478</v>
          </cell>
          <cell r="BH19">
            <v>5</v>
          </cell>
          <cell r="BI19">
            <v>5</v>
          </cell>
          <cell r="BJ19" t="str">
            <v>Осташковский</v>
          </cell>
          <cell r="BK19">
            <v>8389</v>
          </cell>
          <cell r="BL19">
            <v>5873</v>
          </cell>
          <cell r="BM19">
            <v>10911</v>
          </cell>
          <cell r="BN19">
            <v>7131</v>
          </cell>
          <cell r="BO19">
            <v>319.16036342478628</v>
          </cell>
          <cell r="BP19">
            <v>0</v>
          </cell>
          <cell r="BQ19">
            <v>1.1692429973685989</v>
          </cell>
          <cell r="BR19">
            <v>2.996772333719866</v>
          </cell>
          <cell r="BS19" t="str">
            <v>Осташковский</v>
          </cell>
          <cell r="BT19">
            <v>433.7</v>
          </cell>
          <cell r="BU19">
            <v>0</v>
          </cell>
          <cell r="BV19">
            <v>1.4243021346469622</v>
          </cell>
          <cell r="BW19">
            <v>5</v>
          </cell>
          <cell r="BX19">
            <v>451.5</v>
          </cell>
          <cell r="BY19">
            <v>96.057585825027687</v>
          </cell>
          <cell r="BZ19">
            <v>0</v>
          </cell>
          <cell r="CA19">
            <v>0.93004834449831564</v>
          </cell>
          <cell r="CB19">
            <v>1</v>
          </cell>
          <cell r="CC19">
            <v>3</v>
          </cell>
          <cell r="CD19" t="str">
            <v>Осташковский</v>
          </cell>
          <cell r="CE19">
            <v>187344</v>
          </cell>
          <cell r="CF19">
            <v>8384.9080248847513</v>
          </cell>
          <cell r="CG19">
            <v>0</v>
          </cell>
          <cell r="CH19">
            <v>0.35692489857800536</v>
          </cell>
          <cell r="CI19">
            <v>1.1154843651646069</v>
          </cell>
          <cell r="CJ19">
            <v>182975</v>
          </cell>
          <cell r="CK19">
            <v>102.38775789042218</v>
          </cell>
          <cell r="CL19">
            <v>0</v>
          </cell>
          <cell r="CM19">
            <v>1.0094777857415167</v>
          </cell>
          <cell r="CN19">
            <v>3.732625436628485</v>
          </cell>
          <cell r="CO19">
            <v>2.4240549008965457</v>
          </cell>
          <cell r="CP19" t="str">
            <v>Осташковский</v>
          </cell>
          <cell r="CQ19">
            <v>5</v>
          </cell>
          <cell r="CR19">
            <v>3.0563705105530907</v>
          </cell>
          <cell r="CS19">
            <v>2.6847099117960345</v>
          </cell>
          <cell r="CT19">
            <v>4.9627828293508145</v>
          </cell>
          <cell r="CU19">
            <v>5</v>
          </cell>
          <cell r="CV19">
            <v>2.996772333719866</v>
          </cell>
          <cell r="CW19">
            <v>3</v>
          </cell>
          <cell r="CX19">
            <v>2.4240549008965457</v>
          </cell>
          <cell r="CY19">
            <v>29.12469048631635</v>
          </cell>
          <cell r="CZ19">
            <v>1</v>
          </cell>
        </row>
        <row r="20">
          <cell r="D20" t="str">
            <v>Лихославльский</v>
          </cell>
          <cell r="E20">
            <v>27445</v>
          </cell>
          <cell r="F20">
            <v>1674806</v>
          </cell>
          <cell r="G20">
            <v>61024.084532701767</v>
          </cell>
          <cell r="H20">
            <v>0</v>
          </cell>
          <cell r="I20">
            <v>0.96138564215589917</v>
          </cell>
          <cell r="J20">
            <v>1.974192014337254</v>
          </cell>
          <cell r="K20">
            <v>2191197</v>
          </cell>
          <cell r="L20">
            <v>76.433383214745191</v>
          </cell>
          <cell r="M20">
            <v>0</v>
          </cell>
          <cell r="N20">
            <v>0.8963676232352682</v>
          </cell>
          <cell r="O20">
            <v>3.1321880870639953</v>
          </cell>
          <cell r="P20">
            <v>2.5531900507006249</v>
          </cell>
          <cell r="Q20" t="str">
            <v>Лихославльский</v>
          </cell>
          <cell r="R20">
            <v>9424</v>
          </cell>
          <cell r="S20">
            <v>0</v>
          </cell>
          <cell r="T20">
            <v>1.3254104989276045</v>
          </cell>
          <cell r="U20">
            <v>4.0020223523150618</v>
          </cell>
          <cell r="V20">
            <v>4240</v>
          </cell>
          <cell r="W20">
            <v>222.26415094339623</v>
          </cell>
          <cell r="X20">
            <v>0</v>
          </cell>
          <cell r="Y20">
            <v>1.5278208536219184</v>
          </cell>
          <cell r="Z20">
            <v>2.8778268742914226</v>
          </cell>
          <cell r="AA20">
            <v>3.4399246133032424</v>
          </cell>
          <cell r="AB20" t="str">
            <v>Лихославльский</v>
          </cell>
          <cell r="AC20">
            <v>1192065</v>
          </cell>
          <cell r="AD20">
            <v>43434.687556932047</v>
          </cell>
          <cell r="AE20">
            <v>0</v>
          </cell>
          <cell r="AF20">
            <v>1.1552869231642224</v>
          </cell>
          <cell r="AG20">
            <v>3.4703493974999664</v>
          </cell>
          <cell r="AH20">
            <v>974080</v>
          </cell>
          <cell r="AI20">
            <v>122.37855206964521</v>
          </cell>
          <cell r="AJ20">
            <v>0</v>
          </cell>
          <cell r="AK20">
            <v>0.24745378336375923</v>
          </cell>
          <cell r="AL20">
            <v>1.0453070505365138</v>
          </cell>
          <cell r="AM20">
            <v>2.2578282240182403</v>
          </cell>
          <cell r="AN20" t="str">
            <v>Лихославльский</v>
          </cell>
          <cell r="AO20">
            <v>22103</v>
          </cell>
          <cell r="AP20">
            <v>0</v>
          </cell>
          <cell r="AQ20">
            <v>1.04906439479336</v>
          </cell>
          <cell r="AR20">
            <v>3.1256079509410024</v>
          </cell>
          <cell r="AS20">
            <v>20507.547301057319</v>
          </cell>
          <cell r="AT20">
            <v>107.77983186151386</v>
          </cell>
          <cell r="AU20">
            <v>0</v>
          </cell>
          <cell r="AV20">
            <v>1.0140038145874115</v>
          </cell>
          <cell r="AW20">
            <v>3.2298726990911639</v>
          </cell>
          <cell r="AX20">
            <v>3.1777403250160834</v>
          </cell>
          <cell r="AY20" t="str">
            <v>Лихославльский</v>
          </cell>
          <cell r="AZ20">
            <v>60.5</v>
          </cell>
          <cell r="BA20">
            <v>0</v>
          </cell>
          <cell r="BB20">
            <v>1.0597766586380557</v>
          </cell>
          <cell r="BC20">
            <v>4.169398907103826</v>
          </cell>
          <cell r="BD20">
            <v>60.06517924291802</v>
          </cell>
          <cell r="BE20">
            <v>100.72391485809685</v>
          </cell>
          <cell r="BF20">
            <v>0</v>
          </cell>
          <cell r="BG20">
            <v>0.99376053605281833</v>
          </cell>
          <cell r="BH20">
            <v>2.7553272976785901</v>
          </cell>
          <cell r="BI20">
            <v>3.4623631023912083</v>
          </cell>
          <cell r="BJ20" t="str">
            <v>Лихославльский</v>
          </cell>
          <cell r="BK20">
            <v>7127</v>
          </cell>
          <cell r="BL20">
            <v>6906</v>
          </cell>
          <cell r="BM20">
            <v>7206</v>
          </cell>
          <cell r="BN20">
            <v>7016.5</v>
          </cell>
          <cell r="BO20">
            <v>255.6567680816178</v>
          </cell>
          <cell r="BP20">
            <v>0</v>
          </cell>
          <cell r="BQ20">
            <v>0.93659777361346608</v>
          </cell>
          <cell r="BR20">
            <v>2.415780227376779</v>
          </cell>
          <cell r="BS20" t="str">
            <v>Лихославльский</v>
          </cell>
          <cell r="BT20">
            <v>244.9</v>
          </cell>
          <cell r="BU20">
            <v>0</v>
          </cell>
          <cell r="BV20">
            <v>0.80426929392446633</v>
          </cell>
          <cell r="BW20">
            <v>1.11522633744856</v>
          </cell>
          <cell r="BX20">
            <v>238.9</v>
          </cell>
          <cell r="BY20">
            <v>102.51151109250733</v>
          </cell>
          <cell r="BZ20">
            <v>0</v>
          </cell>
          <cell r="CA20">
            <v>0.9925365119759888</v>
          </cell>
          <cell r="CB20">
            <v>2.3169829270159377</v>
          </cell>
          <cell r="CC20">
            <v>1.7161046322322488</v>
          </cell>
          <cell r="CD20" t="str">
            <v>Лихославльский</v>
          </cell>
          <cell r="CE20">
            <v>572705</v>
          </cell>
          <cell r="CF20">
            <v>20867.371105848062</v>
          </cell>
          <cell r="CG20">
            <v>0</v>
          </cell>
          <cell r="CH20">
            <v>0.88827263142779578</v>
          </cell>
          <cell r="CI20">
            <v>2.4262755286499038</v>
          </cell>
          <cell r="CJ20">
            <v>534734</v>
          </cell>
          <cell r="CK20">
            <v>107.10091372532887</v>
          </cell>
          <cell r="CL20">
            <v>0</v>
          </cell>
          <cell r="CM20">
            <v>1.0559464868255686</v>
          </cell>
          <cell r="CN20">
            <v>4.5230933317171234</v>
          </cell>
          <cell r="CO20">
            <v>3.4746844301835136</v>
          </cell>
          <cell r="CP20" t="str">
            <v>Лихославльский</v>
          </cell>
          <cell r="CQ20">
            <v>2.5531900507006249</v>
          </cell>
          <cell r="CR20">
            <v>3.4399246133032424</v>
          </cell>
          <cell r="CS20">
            <v>2.2578282240182403</v>
          </cell>
          <cell r="CT20">
            <v>3.1777403250160834</v>
          </cell>
          <cell r="CU20">
            <v>3.4623631023912083</v>
          </cell>
          <cell r="CV20">
            <v>2.415780227376779</v>
          </cell>
          <cell r="CW20">
            <v>1.7161046322322488</v>
          </cell>
          <cell r="CX20">
            <v>3.4746844301835136</v>
          </cell>
          <cell r="CY20">
            <v>22.497615605221938</v>
          </cell>
          <cell r="CZ20">
            <v>4</v>
          </cell>
        </row>
        <row r="21">
          <cell r="D21" t="str">
            <v>Кашинский</v>
          </cell>
          <cell r="E21">
            <v>25449</v>
          </cell>
          <cell r="F21">
            <v>1005465</v>
          </cell>
          <cell r="G21">
            <v>39509.018036072142</v>
          </cell>
          <cell r="H21">
            <v>0</v>
          </cell>
          <cell r="I21">
            <v>0.62243297816624454</v>
          </cell>
          <cell r="J21">
            <v>1.6307242486271507</v>
          </cell>
          <cell r="K21">
            <v>1014995</v>
          </cell>
          <cell r="L21">
            <v>99.061079118616348</v>
          </cell>
          <cell r="M21">
            <v>0</v>
          </cell>
          <cell r="N21">
            <v>1.1617324827189519</v>
          </cell>
          <cell r="O21">
            <v>3.763411011062908</v>
          </cell>
          <cell r="P21">
            <v>2.6970676298450291</v>
          </cell>
          <cell r="Q21" t="str">
            <v>Кашинский</v>
          </cell>
          <cell r="R21">
            <v>8717</v>
          </cell>
          <cell r="S21">
            <v>0</v>
          </cell>
          <cell r="T21">
            <v>1.2259765831018601</v>
          </cell>
          <cell r="U21">
            <v>3.7010111761575315</v>
          </cell>
          <cell r="V21">
            <v>3960</v>
          </cell>
          <cell r="W21">
            <v>220.12626262626264</v>
          </cell>
          <cell r="X21">
            <v>0</v>
          </cell>
          <cell r="Y21">
            <v>1.5131252297897908</v>
          </cell>
          <cell r="Z21">
            <v>2.8595325034261858</v>
          </cell>
          <cell r="AA21">
            <v>3.2802718397918587</v>
          </cell>
          <cell r="AB21" t="str">
            <v>Кашинский</v>
          </cell>
          <cell r="AC21">
            <v>896628</v>
          </cell>
          <cell r="AD21">
            <v>35232.347047035248</v>
          </cell>
          <cell r="AE21">
            <v>0</v>
          </cell>
          <cell r="AF21">
            <v>0.93711897345805306</v>
          </cell>
          <cell r="AG21">
            <v>2.8759822953946119</v>
          </cell>
          <cell r="AH21">
            <v>900031</v>
          </cell>
          <cell r="AI21">
            <v>99.621901912267461</v>
          </cell>
          <cell r="AJ21">
            <v>0</v>
          </cell>
          <cell r="AK21">
            <v>0.2014390276496705</v>
          </cell>
          <cell r="AL21">
            <v>1.0147193438342743</v>
          </cell>
          <cell r="AM21">
            <v>1.9453508196144431</v>
          </cell>
          <cell r="AN21" t="str">
            <v>Кашинский</v>
          </cell>
          <cell r="AO21">
            <v>17606</v>
          </cell>
          <cell r="AP21">
            <v>0</v>
          </cell>
          <cell r="AQ21">
            <v>0.83562537821706995</v>
          </cell>
          <cell r="AR21">
            <v>1.2237259462888561</v>
          </cell>
          <cell r="AS21">
            <v>16705.979643765902</v>
          </cell>
          <cell r="AT21">
            <v>105.3874144194229</v>
          </cell>
          <cell r="AU21">
            <v>0</v>
          </cell>
          <cell r="AV21">
            <v>0.99149570364989625</v>
          </cell>
          <cell r="AW21">
            <v>2.5371961907192011</v>
          </cell>
          <cell r="AX21">
            <v>1.8804610685040286</v>
          </cell>
          <cell r="AY21" t="str">
            <v>Кашинский</v>
          </cell>
          <cell r="AZ21">
            <v>54.7</v>
          </cell>
          <cell r="BA21">
            <v>0</v>
          </cell>
          <cell r="BB21">
            <v>0.95817823516531653</v>
          </cell>
          <cell r="BC21">
            <v>2.9016393442622967</v>
          </cell>
          <cell r="BD21">
            <v>54.438164893617028</v>
          </cell>
          <cell r="BE21">
            <v>100.48097709923663</v>
          </cell>
          <cell r="BF21">
            <v>0</v>
          </cell>
          <cell r="BG21">
            <v>0.99136366776376772</v>
          </cell>
          <cell r="BH21">
            <v>2.6343029329749728</v>
          </cell>
          <cell r="BI21">
            <v>2.767971138618635</v>
          </cell>
          <cell r="BJ21" t="str">
            <v>Кашинский</v>
          </cell>
          <cell r="BK21">
            <v>6383</v>
          </cell>
          <cell r="BL21">
            <v>7706</v>
          </cell>
          <cell r="BM21">
            <v>4298</v>
          </cell>
          <cell r="BN21">
            <v>5340.5</v>
          </cell>
          <cell r="BO21">
            <v>209.85107469841643</v>
          </cell>
          <cell r="BP21">
            <v>0</v>
          </cell>
          <cell r="BQ21">
            <v>0.76878875856782769</v>
          </cell>
          <cell r="BR21">
            <v>1.9967055885724947</v>
          </cell>
          <cell r="BS21" t="str">
            <v>Кашинский</v>
          </cell>
          <cell r="BT21">
            <v>309.2</v>
          </cell>
          <cell r="BU21">
            <v>0</v>
          </cell>
          <cell r="BV21">
            <v>1.0154351395730705</v>
          </cell>
          <cell r="BW21">
            <v>2.4382716049382713</v>
          </cell>
          <cell r="BX21">
            <v>303.2</v>
          </cell>
          <cell r="BY21">
            <v>101.97889182058046</v>
          </cell>
          <cell r="BZ21">
            <v>0</v>
          </cell>
          <cell r="CA21">
            <v>0.98737958795120839</v>
          </cell>
          <cell r="CB21">
            <v>2.2082970562231878</v>
          </cell>
          <cell r="CC21">
            <v>2.3232843305807296</v>
          </cell>
          <cell r="CD21" t="str">
            <v>Кашинский</v>
          </cell>
          <cell r="CE21">
            <v>787826</v>
          </cell>
          <cell r="CF21">
            <v>30957.051357617198</v>
          </cell>
          <cell r="CG21">
            <v>0</v>
          </cell>
          <cell r="CH21">
            <v>1.3177654881006871</v>
          </cell>
          <cell r="CI21">
            <v>3.4857990882733976</v>
          </cell>
          <cell r="CJ21">
            <v>768354</v>
          </cell>
          <cell r="CK21">
            <v>102.53424853648187</v>
          </cell>
          <cell r="CL21">
            <v>0</v>
          </cell>
          <cell r="CM21">
            <v>1.0109220897878504</v>
          </cell>
          <cell r="CN21">
            <v>3.7571941453020568</v>
          </cell>
          <cell r="CO21">
            <v>3.6214966167877272</v>
          </cell>
          <cell r="CP21" t="str">
            <v>Кашинский</v>
          </cell>
          <cell r="CQ21">
            <v>2.6970676298450291</v>
          </cell>
          <cell r="CR21">
            <v>3.2802718397918587</v>
          </cell>
          <cell r="CS21">
            <v>1.9453508196144431</v>
          </cell>
          <cell r="CT21">
            <v>1.8804610685040286</v>
          </cell>
          <cell r="CU21">
            <v>2.767971138618635</v>
          </cell>
          <cell r="CV21">
            <v>1.9967055885724947</v>
          </cell>
          <cell r="CW21">
            <v>2.3232843305807296</v>
          </cell>
          <cell r="CX21">
            <v>3.6214966167877272</v>
          </cell>
          <cell r="CY21">
            <v>20.512609032314945</v>
          </cell>
          <cell r="CZ21">
            <v>6</v>
          </cell>
        </row>
        <row r="22">
          <cell r="D22" t="str">
            <v>Калязинский</v>
          </cell>
          <cell r="E22">
            <v>20437</v>
          </cell>
          <cell r="F22">
            <v>199249</v>
          </cell>
          <cell r="G22">
            <v>9749.4250623868484</v>
          </cell>
          <cell r="H22">
            <v>0</v>
          </cell>
          <cell r="I22">
            <v>0.15359439385331194</v>
          </cell>
          <cell r="J22">
            <v>1.1556403854787374</v>
          </cell>
          <cell r="K22">
            <v>278527</v>
          </cell>
          <cell r="L22">
            <v>71.536691236397189</v>
          </cell>
          <cell r="M22">
            <v>0</v>
          </cell>
          <cell r="N22">
            <v>0.83894198059407932</v>
          </cell>
          <cell r="O22">
            <v>2.9955898120285753</v>
          </cell>
          <cell r="P22">
            <v>2.0756150987536564</v>
          </cell>
          <cell r="Q22" t="str">
            <v>Калязинский</v>
          </cell>
          <cell r="R22">
            <v>9504</v>
          </cell>
          <cell r="S22">
            <v>0</v>
          </cell>
          <cell r="T22">
            <v>1.3366618613972785</v>
          </cell>
          <cell r="U22">
            <v>4.0360830228845135</v>
          </cell>
          <cell r="V22">
            <v>2021</v>
          </cell>
          <cell r="W22">
            <v>470.26224641266703</v>
          </cell>
          <cell r="X22">
            <v>0</v>
          </cell>
          <cell r="Y22">
            <v>3.2325341882206433</v>
          </cell>
          <cell r="Z22">
            <v>5</v>
          </cell>
          <cell r="AA22">
            <v>4.5180415114422567</v>
          </cell>
          <cell r="AB22" t="str">
            <v>Калязинский</v>
          </cell>
          <cell r="AC22">
            <v>685586</v>
          </cell>
          <cell r="AD22">
            <v>33546.313059646724</v>
          </cell>
          <cell r="AE22">
            <v>0</v>
          </cell>
          <cell r="AF22">
            <v>0.89227341044836772</v>
          </cell>
          <cell r="AG22">
            <v>2.7538070292097823</v>
          </cell>
          <cell r="AH22">
            <v>528744</v>
          </cell>
          <cell r="AI22">
            <v>129.66312620095925</v>
          </cell>
          <cell r="AJ22">
            <v>0</v>
          </cell>
          <cell r="AK22">
            <v>0.26218345125492354</v>
          </cell>
          <cell r="AL22">
            <v>1.0550984045116563</v>
          </cell>
          <cell r="AM22">
            <v>1.9044527168607193</v>
          </cell>
          <cell r="AN22" t="str">
            <v>Калязинский</v>
          </cell>
          <cell r="AO22">
            <v>22951</v>
          </cell>
          <cell r="AP22">
            <v>0</v>
          </cell>
          <cell r="AQ22">
            <v>1.0893126238475503</v>
          </cell>
          <cell r="AR22">
            <v>3.4842461408331573</v>
          </cell>
          <cell r="AS22">
            <v>21397.894103489773</v>
          </cell>
          <cell r="AT22">
            <v>107.25821844429511</v>
          </cell>
          <cell r="AU22">
            <v>0</v>
          </cell>
          <cell r="AV22">
            <v>1.0090964215653164</v>
          </cell>
          <cell r="AW22">
            <v>3.078849991179764</v>
          </cell>
          <cell r="AX22">
            <v>3.2815480660064607</v>
          </cell>
          <cell r="AY22" t="str">
            <v>Калязинский</v>
          </cell>
          <cell r="AZ22">
            <v>46</v>
          </cell>
          <cell r="BA22">
            <v>0</v>
          </cell>
          <cell r="BB22">
            <v>0.80578059995620754</v>
          </cell>
          <cell r="BC22">
            <v>1</v>
          </cell>
          <cell r="BD22">
            <v>46.228304405874496</v>
          </cell>
          <cell r="BE22">
            <v>99.506137184115531</v>
          </cell>
          <cell r="BF22">
            <v>0</v>
          </cell>
          <cell r="BG22">
            <v>0.98174571915661479</v>
          </cell>
          <cell r="BH22">
            <v>2.1486666861898902</v>
          </cell>
          <cell r="BI22">
            <v>1.5743333430949451</v>
          </cell>
          <cell r="BJ22" t="str">
            <v>Калязинский</v>
          </cell>
          <cell r="BK22">
            <v>11618</v>
          </cell>
          <cell r="BL22">
            <v>10377</v>
          </cell>
          <cell r="BM22">
            <v>17174</v>
          </cell>
          <cell r="BN22">
            <v>10997.5</v>
          </cell>
          <cell r="BO22">
            <v>538.11714048050112</v>
          </cell>
          <cell r="BP22">
            <v>0</v>
          </cell>
          <cell r="BQ22">
            <v>1.971390468162304</v>
          </cell>
          <cell r="BR22">
            <v>5</v>
          </cell>
          <cell r="BS22" t="str">
            <v>Калязинский</v>
          </cell>
          <cell r="BT22">
            <v>365</v>
          </cell>
          <cell r="BU22">
            <v>0</v>
          </cell>
          <cell r="BV22">
            <v>1.1986863711001643</v>
          </cell>
          <cell r="BW22">
            <v>3.5864197530864206</v>
          </cell>
          <cell r="BX22">
            <v>352.4</v>
          </cell>
          <cell r="BY22">
            <v>103.57548240635641</v>
          </cell>
          <cell r="BZ22">
            <v>0</v>
          </cell>
          <cell r="CA22">
            <v>1.0028380904566465</v>
          </cell>
          <cell r="CB22">
            <v>2.5340960786408187</v>
          </cell>
          <cell r="CC22">
            <v>3.0602579158636196</v>
          </cell>
          <cell r="CD22" t="str">
            <v>Калязинский</v>
          </cell>
          <cell r="CE22">
            <v>359713</v>
          </cell>
          <cell r="CF22">
            <v>17601.066692763125</v>
          </cell>
          <cell r="CG22">
            <v>0</v>
          </cell>
          <cell r="CH22">
            <v>0.7492340912428237</v>
          </cell>
          <cell r="CI22">
            <v>2.0832788833440357</v>
          </cell>
          <cell r="CJ22">
            <v>327177</v>
          </cell>
          <cell r="CK22">
            <v>109.94446431136664</v>
          </cell>
          <cell r="CL22">
            <v>0</v>
          </cell>
          <cell r="CM22">
            <v>1.0839820763177175</v>
          </cell>
          <cell r="CN22">
            <v>5</v>
          </cell>
          <cell r="CO22">
            <v>3.5416394416720181</v>
          </cell>
          <cell r="CP22" t="str">
            <v>Калязинский</v>
          </cell>
          <cell r="CQ22">
            <v>2.0756150987536564</v>
          </cell>
          <cell r="CR22">
            <v>4.5180415114422567</v>
          </cell>
          <cell r="CS22">
            <v>1.9044527168607193</v>
          </cell>
          <cell r="CT22">
            <v>3.2815480660064607</v>
          </cell>
          <cell r="CU22">
            <v>1.5743333430949451</v>
          </cell>
          <cell r="CV22">
            <v>5</v>
          </cell>
          <cell r="CW22">
            <v>3.0602579158636196</v>
          </cell>
          <cell r="CX22">
            <v>3.5416394416720181</v>
          </cell>
          <cell r="CY22">
            <v>24.955888093693677</v>
          </cell>
          <cell r="CZ22">
            <v>2</v>
          </cell>
        </row>
        <row r="23">
          <cell r="D23" t="str">
            <v>Старицкий</v>
          </cell>
          <cell r="E23">
            <v>23328</v>
          </cell>
          <cell r="F23">
            <v>188245</v>
          </cell>
          <cell r="G23">
            <v>8069.4873113854601</v>
          </cell>
          <cell r="H23">
            <v>0</v>
          </cell>
          <cell r="I23">
            <v>0.12712831827190901</v>
          </cell>
          <cell r="J23">
            <v>1.1288217620755101</v>
          </cell>
          <cell r="K23">
            <v>179294</v>
          </cell>
          <cell r="L23">
            <v>104.99235891887069</v>
          </cell>
          <cell r="M23">
            <v>0</v>
          </cell>
          <cell r="N23">
            <v>1.2312911880082356</v>
          </cell>
          <cell r="O23">
            <v>3.9288701808554327</v>
          </cell>
          <cell r="P23">
            <v>2.5288459714654712</v>
          </cell>
          <cell r="Q23" t="str">
            <v>Старицкий</v>
          </cell>
          <cell r="R23">
            <v>2892</v>
          </cell>
          <cell r="S23">
            <v>0</v>
          </cell>
          <cell r="T23">
            <v>0.40673675327871733</v>
          </cell>
          <cell r="U23">
            <v>1.2209686003193192</v>
          </cell>
          <cell r="V23">
            <v>9486</v>
          </cell>
          <cell r="W23">
            <v>30.487033523086655</v>
          </cell>
          <cell r="X23">
            <v>0</v>
          </cell>
          <cell r="Y23">
            <v>0.20956472460331424</v>
          </cell>
          <cell r="Z23">
            <v>1.2367487686506142</v>
          </cell>
          <cell r="AA23">
            <v>1.2288586844849667</v>
          </cell>
          <cell r="AB23" t="str">
            <v>Старицкий</v>
          </cell>
          <cell r="AC23">
            <v>866693</v>
          </cell>
          <cell r="AD23">
            <v>37152.477709190673</v>
          </cell>
          <cell r="AE23">
            <v>0</v>
          </cell>
          <cell r="AF23">
            <v>0.98819109966702323</v>
          </cell>
          <cell r="AG23">
            <v>3.0151209346588472</v>
          </cell>
          <cell r="AH23">
            <v>546267</v>
          </cell>
          <cell r="AI23">
            <v>158.65739647461771</v>
          </cell>
          <cell r="AJ23">
            <v>0</v>
          </cell>
          <cell r="AK23">
            <v>0.32081089661810319</v>
          </cell>
          <cell r="AL23">
            <v>1.0940702316058393</v>
          </cell>
          <cell r="AM23">
            <v>2.0545955831323433</v>
          </cell>
          <cell r="AN23" t="str">
            <v>Старицкий</v>
          </cell>
          <cell r="AO23">
            <v>18691</v>
          </cell>
          <cell r="AP23">
            <v>0</v>
          </cell>
          <cell r="AQ23">
            <v>0.88712222789135831</v>
          </cell>
          <cell r="AR23">
            <v>1.6825967434975686</v>
          </cell>
          <cell r="AS23">
            <v>18198.640116561441</v>
          </cell>
          <cell r="AT23">
            <v>102.705476234955</v>
          </cell>
          <cell r="AU23">
            <v>0</v>
          </cell>
          <cell r="AV23">
            <v>0.96626375159942024</v>
          </cell>
          <cell r="AW23">
            <v>1.7606947555586934</v>
          </cell>
          <cell r="AX23">
            <v>1.721645749528131</v>
          </cell>
          <cell r="AY23" t="str">
            <v>Старицкий</v>
          </cell>
          <cell r="AZ23">
            <v>58.5</v>
          </cell>
          <cell r="BA23">
            <v>0</v>
          </cell>
          <cell r="BB23">
            <v>1.0247427195095249</v>
          </cell>
          <cell r="BC23">
            <v>3.7322404371584703</v>
          </cell>
          <cell r="BD23">
            <v>56.581478428139597</v>
          </cell>
          <cell r="BE23">
            <v>103.39072365225839</v>
          </cell>
          <cell r="BF23">
            <v>0</v>
          </cell>
          <cell r="BG23">
            <v>1.0200717585720183</v>
          </cell>
          <cell r="BH23">
            <v>4.08385210836936</v>
          </cell>
          <cell r="BI23">
            <v>3.9080462727639151</v>
          </cell>
          <cell r="BJ23" t="str">
            <v>Старицкий</v>
          </cell>
          <cell r="BK23">
            <v>5457</v>
          </cell>
          <cell r="BL23">
            <v>10047</v>
          </cell>
          <cell r="BM23">
            <v>7699</v>
          </cell>
          <cell r="BN23">
            <v>6578</v>
          </cell>
          <cell r="BO23">
            <v>281.97873799725653</v>
          </cell>
          <cell r="BP23">
            <v>0</v>
          </cell>
          <cell r="BQ23">
            <v>1.0330282284185484</v>
          </cell>
          <cell r="BR23">
            <v>2.6565989819960238</v>
          </cell>
          <cell r="BS23" t="str">
            <v>Старицкий</v>
          </cell>
          <cell r="BT23">
            <v>267.5</v>
          </cell>
          <cell r="BU23">
            <v>0</v>
          </cell>
          <cell r="BV23">
            <v>0.87848932676518887</v>
          </cell>
          <cell r="BW23">
            <v>1.5802469135802473</v>
          </cell>
          <cell r="BX23">
            <v>266.5</v>
          </cell>
          <cell r="BY23">
            <v>100.37523452157599</v>
          </cell>
          <cell r="BZ23">
            <v>0</v>
          </cell>
          <cell r="CA23">
            <v>0.97185266414533089</v>
          </cell>
          <cell r="CB23">
            <v>1.8810560058479426</v>
          </cell>
          <cell r="CC23">
            <v>1.730651459714095</v>
          </cell>
          <cell r="CD23" t="str">
            <v>Старицкий</v>
          </cell>
          <cell r="CE23">
            <v>979389</v>
          </cell>
          <cell r="CF23">
            <v>41983.410493827156</v>
          </cell>
          <cell r="CG23">
            <v>0</v>
          </cell>
          <cell r="CH23">
            <v>1.7871304596300552</v>
          </cell>
          <cell r="CI23">
            <v>4.6436838765089563</v>
          </cell>
          <cell r="CJ23">
            <v>897518</v>
          </cell>
          <cell r="CK23">
            <v>109.12193404477681</v>
          </cell>
          <cell r="CL23">
            <v>0</v>
          </cell>
          <cell r="CM23">
            <v>1.0758724541389497</v>
          </cell>
          <cell r="CN23">
            <v>4.8620491680621836</v>
          </cell>
          <cell r="CO23">
            <v>4.7528665222855704</v>
          </cell>
          <cell r="CP23" t="str">
            <v>Старицкий</v>
          </cell>
          <cell r="CQ23">
            <v>2.5288459714654712</v>
          </cell>
          <cell r="CR23">
            <v>1.2288586844849667</v>
          </cell>
          <cell r="CS23">
            <v>2.0545955831323433</v>
          </cell>
          <cell r="CT23">
            <v>1.721645749528131</v>
          </cell>
          <cell r="CU23">
            <v>3.9080462727639151</v>
          </cell>
          <cell r="CV23">
            <v>2.6565989819960238</v>
          </cell>
          <cell r="CW23">
            <v>1.730651459714095</v>
          </cell>
          <cell r="CX23">
            <v>4.7528665222855704</v>
          </cell>
          <cell r="CY23">
            <v>20.582109225370516</v>
          </cell>
          <cell r="CZ23">
            <v>5</v>
          </cell>
        </row>
        <row r="24">
          <cell r="D24" t="str">
            <v>Кимрский</v>
          </cell>
          <cell r="E24">
            <v>12064</v>
          </cell>
          <cell r="F24">
            <v>683647</v>
          </cell>
          <cell r="G24">
            <v>56668.352122015916</v>
          </cell>
          <cell r="H24">
            <v>96649.998316744328</v>
          </cell>
          <cell r="I24">
            <v>0.58632543309830865</v>
          </cell>
          <cell r="J24">
            <v>1.4751212859493514</v>
          </cell>
          <cell r="K24">
            <v>2065059</v>
          </cell>
          <cell r="L24">
            <v>33.105446381919357</v>
          </cell>
          <cell r="M24">
            <v>105.29076708100473</v>
          </cell>
          <cell r="N24">
            <v>0.31441927245576917</v>
          </cell>
          <cell r="O24">
            <v>1.5393136190352927</v>
          </cell>
          <cell r="P24">
            <v>1.5072174524923221</v>
          </cell>
          <cell r="Q24" t="str">
            <v>Кимрский</v>
          </cell>
          <cell r="R24">
            <v>12479</v>
          </cell>
          <cell r="S24">
            <v>7715.1428571428569</v>
          </cell>
          <cell r="T24">
            <v>1.6174684294337667</v>
          </cell>
          <cell r="U24">
            <v>2.228285933897002</v>
          </cell>
          <cell r="V24">
            <v>6066</v>
          </cell>
          <cell r="W24">
            <v>205.72040883613582</v>
          </cell>
          <cell r="X24">
            <v>134.70070857200952</v>
          </cell>
          <cell r="Y24">
            <v>1.5272407325619966</v>
          </cell>
          <cell r="Z24">
            <v>3.1238129706143143</v>
          </cell>
          <cell r="AA24">
            <v>2.6760494522556582</v>
          </cell>
          <cell r="AB24" t="str">
            <v>Кимрский</v>
          </cell>
          <cell r="AC24" t="str">
            <v>***</v>
          </cell>
          <cell r="AD24" t="str">
            <v>***</v>
          </cell>
          <cell r="AE24">
            <v>27099.411934003361</v>
          </cell>
          <cell r="AF24">
            <v>0</v>
          </cell>
          <cell r="AG24">
            <v>1</v>
          </cell>
          <cell r="AH24" t="str">
            <v>***</v>
          </cell>
          <cell r="AI24" t="str">
            <v>***</v>
          </cell>
          <cell r="AJ24">
            <v>120.2497746662346</v>
          </cell>
          <cell r="AK24">
            <v>0</v>
          </cell>
          <cell r="AL24">
            <v>1.0000000000000004</v>
          </cell>
          <cell r="AM24">
            <v>1.0000000000000002</v>
          </cell>
          <cell r="AN24" t="str">
            <v>Кимрский</v>
          </cell>
          <cell r="AO24">
            <v>21548</v>
          </cell>
          <cell r="AP24">
            <v>21141.357142857141</v>
          </cell>
          <cell r="AQ24">
            <v>1.0192344727159699</v>
          </cell>
          <cell r="AR24">
            <v>3.0816814764183191</v>
          </cell>
          <cell r="AS24">
            <v>21269.485038274182</v>
          </cell>
          <cell r="AT24">
            <v>101.30945794514834</v>
          </cell>
          <cell r="AU24">
            <v>109.80034861005062</v>
          </cell>
          <cell r="AV24">
            <v>0.92266972944633197</v>
          </cell>
          <cell r="AW24">
            <v>1</v>
          </cell>
          <cell r="AX24">
            <v>2.0408407382091598</v>
          </cell>
          <cell r="AY24" t="str">
            <v>Кимрский</v>
          </cell>
          <cell r="AZ24">
            <v>64</v>
          </cell>
          <cell r="BA24">
            <v>46.192857142857143</v>
          </cell>
          <cell r="BB24">
            <v>1.3854955930106696</v>
          </cell>
          <cell r="BC24">
            <v>4.0407239819004532</v>
          </cell>
          <cell r="BD24">
            <v>65.932553337921547</v>
          </cell>
          <cell r="BE24">
            <v>97.068893528183708</v>
          </cell>
          <cell r="BF24">
            <v>100.57001501545223</v>
          </cell>
          <cell r="BG24">
            <v>0.96518722318247063</v>
          </cell>
          <cell r="BH24">
            <v>2.2373639378298322</v>
          </cell>
          <cell r="BI24">
            <v>3.139043959865143</v>
          </cell>
          <cell r="BJ24" t="str">
            <v>Кимрский</v>
          </cell>
          <cell r="BK24">
            <v>11545</v>
          </cell>
          <cell r="BL24">
            <v>10493</v>
          </cell>
          <cell r="BM24">
            <v>12965</v>
          </cell>
          <cell r="BN24">
            <v>11019</v>
          </cell>
          <cell r="BO24">
            <v>913.37864721485403</v>
          </cell>
          <cell r="BP24">
            <v>308.86544632540893</v>
          </cell>
          <cell r="BQ24">
            <v>2.9572056637651625</v>
          </cell>
          <cell r="BR24">
            <v>5</v>
          </cell>
          <cell r="BS24" t="str">
            <v>Кимрский</v>
          </cell>
          <cell r="BT24">
            <v>373</v>
          </cell>
          <cell r="BU24">
            <v>279.18571428571425</v>
          </cell>
          <cell r="BV24">
            <v>1.3360282454075629</v>
          </cell>
          <cell r="BW24">
            <v>5</v>
          </cell>
          <cell r="BX24">
            <v>367.9</v>
          </cell>
          <cell r="BY24">
            <v>101.38624626257136</v>
          </cell>
          <cell r="BZ24">
            <v>101.20939637488128</v>
          </cell>
          <cell r="CA24">
            <v>1.0017473662923058</v>
          </cell>
          <cell r="CB24">
            <v>3.3285862233416288</v>
          </cell>
          <cell r="CC24">
            <v>4.1642931116708146</v>
          </cell>
          <cell r="CD24" t="str">
            <v>Кимрский</v>
          </cell>
          <cell r="CE24">
            <v>478279</v>
          </cell>
          <cell r="CF24">
            <v>39645.142572944293</v>
          </cell>
          <cell r="CG24">
            <v>41028.428346807756</v>
          </cell>
          <cell r="CH24">
            <v>0.96628469991171162</v>
          </cell>
          <cell r="CI24">
            <v>1.3965641124179049</v>
          </cell>
          <cell r="CJ24">
            <v>562621</v>
          </cell>
          <cell r="CK24">
            <v>85.009091377676981</v>
          </cell>
          <cell r="CL24">
            <v>98.97392317183396</v>
          </cell>
          <cell r="CM24">
            <v>0.85890392795775228</v>
          </cell>
          <cell r="CN24">
            <v>1.4076052958471665</v>
          </cell>
          <cell r="CO24">
            <v>1.4020847041325357</v>
          </cell>
          <cell r="CP24" t="str">
            <v>Кимрский</v>
          </cell>
          <cell r="CQ24">
            <v>1.5072174524923221</v>
          </cell>
          <cell r="CR24">
            <v>2.6760494522556582</v>
          </cell>
          <cell r="CS24">
            <v>1.0000000000000002</v>
          </cell>
          <cell r="CT24">
            <v>2.0408407382091598</v>
          </cell>
          <cell r="CU24">
            <v>3.139043959865143</v>
          </cell>
          <cell r="CV24">
            <v>5</v>
          </cell>
          <cell r="CW24">
            <v>4.1642931116708146</v>
          </cell>
          <cell r="CX24">
            <v>1.4020847041325357</v>
          </cell>
          <cell r="CY24">
            <v>20.929529418625634</v>
          </cell>
          <cell r="CZ24">
            <v>5</v>
          </cell>
        </row>
        <row r="25">
          <cell r="D25" t="str">
            <v>Ржевский</v>
          </cell>
          <cell r="E25">
            <v>11816</v>
          </cell>
          <cell r="F25">
            <v>2418501</v>
          </cell>
          <cell r="G25">
            <v>204680.17941773866</v>
          </cell>
          <cell r="H25">
            <v>0</v>
          </cell>
          <cell r="I25">
            <v>2.1177463319446166</v>
          </cell>
          <cell r="J25">
            <v>2.7160885469884466</v>
          </cell>
          <cell r="K25">
            <v>2848281</v>
          </cell>
          <cell r="L25">
            <v>84.910898889540746</v>
          </cell>
          <cell r="M25">
            <v>0</v>
          </cell>
          <cell r="N25">
            <v>0.80644201997517151</v>
          </cell>
          <cell r="O25">
            <v>2.3832649663551551</v>
          </cell>
          <cell r="P25">
            <v>2.5496767566718006</v>
          </cell>
          <cell r="Q25" t="str">
            <v>Ржевский</v>
          </cell>
          <cell r="R25">
            <v>3309</v>
          </cell>
          <cell r="S25">
            <v>0</v>
          </cell>
          <cell r="T25">
            <v>0.4288967892456394</v>
          </cell>
          <cell r="U25">
            <v>1.2884960286958749</v>
          </cell>
          <cell r="V25">
            <v>11243</v>
          </cell>
          <cell r="W25">
            <v>29.431646357733698</v>
          </cell>
          <cell r="X25">
            <v>0</v>
          </cell>
          <cell r="Y25">
            <v>0.21849659641545138</v>
          </cell>
          <cell r="Z25">
            <v>1.1148810868822729</v>
          </cell>
          <cell r="AA25">
            <v>1.2016885577890739</v>
          </cell>
          <cell r="AB25" t="str">
            <v>Ржевский</v>
          </cell>
          <cell r="AC25" t="str">
            <v>***</v>
          </cell>
          <cell r="AD25" t="str">
            <v>***</v>
          </cell>
          <cell r="AE25">
            <v>0</v>
          </cell>
          <cell r="AF25">
            <v>0</v>
          </cell>
          <cell r="AG25">
            <v>1</v>
          </cell>
          <cell r="AH25" t="str">
            <v>***</v>
          </cell>
          <cell r="AI25" t="str">
            <v>***</v>
          </cell>
          <cell r="AJ25">
            <v>0</v>
          </cell>
          <cell r="AK25">
            <v>0</v>
          </cell>
          <cell r="AL25">
            <v>1.0000000000000004</v>
          </cell>
          <cell r="AM25">
            <v>1.0000000000000002</v>
          </cell>
          <cell r="AN25" t="str">
            <v>Ржевский</v>
          </cell>
          <cell r="AO25">
            <v>26148</v>
          </cell>
          <cell r="AP25">
            <v>0</v>
          </cell>
          <cell r="AQ25">
            <v>1.2368174769155922</v>
          </cell>
          <cell r="AR25">
            <v>4.6537935748462065</v>
          </cell>
          <cell r="AS25">
            <v>19672.690763052211</v>
          </cell>
          <cell r="AT25">
            <v>132.91521894457486</v>
          </cell>
          <cell r="AU25">
            <v>0</v>
          </cell>
          <cell r="AV25">
            <v>1.2105172763760097</v>
          </cell>
          <cell r="AW25">
            <v>5</v>
          </cell>
          <cell r="AX25">
            <v>4.8268967874231032</v>
          </cell>
          <cell r="AY25" t="str">
            <v>Ржевский</v>
          </cell>
          <cell r="AZ25">
            <v>74.599999999999994</v>
          </cell>
          <cell r="BA25">
            <v>0</v>
          </cell>
          <cell r="BB25">
            <v>1.6149683006030615</v>
          </cell>
          <cell r="BC25">
            <v>5</v>
          </cell>
          <cell r="BD25">
            <v>62.934879571810889</v>
          </cell>
          <cell r="BE25">
            <v>118.53522324592485</v>
          </cell>
          <cell r="BF25">
            <v>0</v>
          </cell>
          <cell r="BG25">
            <v>1.1786338425793448</v>
          </cell>
          <cell r="BH25">
            <v>5</v>
          </cell>
          <cell r="BI25">
            <v>5</v>
          </cell>
          <cell r="BJ25" t="str">
            <v>Ржевский</v>
          </cell>
          <cell r="BK25">
            <v>8015</v>
          </cell>
          <cell r="BL25">
            <v>6172</v>
          </cell>
          <cell r="BM25">
            <v>3878</v>
          </cell>
          <cell r="BN25">
            <v>5025</v>
          </cell>
          <cell r="BO25">
            <v>425.27081922816518</v>
          </cell>
          <cell r="BP25">
            <v>0</v>
          </cell>
          <cell r="BQ25">
            <v>1.376880529329642</v>
          </cell>
          <cell r="BR25">
            <v>2.6949002051284601</v>
          </cell>
          <cell r="BS25" t="str">
            <v>Ржевский</v>
          </cell>
          <cell r="BT25">
            <v>272.5</v>
          </cell>
          <cell r="BU25">
            <v>0</v>
          </cell>
          <cell r="BV25">
            <v>0.9760528066315306</v>
          </cell>
          <cell r="BW25">
            <v>2.9635258358662617</v>
          </cell>
          <cell r="BX25">
            <v>261.39999999999998</v>
          </cell>
          <cell r="BY25">
            <v>104.24636572302985</v>
          </cell>
          <cell r="BZ25">
            <v>0</v>
          </cell>
          <cell r="CA25">
            <v>1.0300067924217193</v>
          </cell>
          <cell r="CB25">
            <v>5</v>
          </cell>
          <cell r="CC25">
            <v>3.9817629179331311</v>
          </cell>
          <cell r="CD25" t="str">
            <v>Ржевский</v>
          </cell>
          <cell r="CE25">
            <v>3562813</v>
          </cell>
          <cell r="CF25">
            <v>301524.45836154366</v>
          </cell>
          <cell r="CG25">
            <v>0</v>
          </cell>
          <cell r="CH25">
            <v>7.3491593636684831</v>
          </cell>
          <cell r="CI25">
            <v>5</v>
          </cell>
          <cell r="CJ25">
            <v>2335144</v>
          </cell>
          <cell r="CK25">
            <v>152.57358860952473</v>
          </cell>
          <cell r="CL25">
            <v>0</v>
          </cell>
          <cell r="CM25">
            <v>1.5415534084127747</v>
          </cell>
          <cell r="CN25">
            <v>5</v>
          </cell>
          <cell r="CO25">
            <v>5</v>
          </cell>
          <cell r="CP25" t="str">
            <v>Ржевский</v>
          </cell>
          <cell r="CQ25">
            <v>2.5496767566718006</v>
          </cell>
          <cell r="CR25">
            <v>1.2016885577890739</v>
          </cell>
          <cell r="CS25">
            <v>1.0000000000000002</v>
          </cell>
          <cell r="CT25">
            <v>4.8268967874231032</v>
          </cell>
          <cell r="CU25">
            <v>5</v>
          </cell>
          <cell r="CV25">
            <v>2.6949002051284601</v>
          </cell>
          <cell r="CW25">
            <v>3.9817629179331311</v>
          </cell>
          <cell r="CX25">
            <v>5</v>
          </cell>
          <cell r="CY25">
            <v>26.25492522494557</v>
          </cell>
          <cell r="CZ25">
            <v>1</v>
          </cell>
        </row>
        <row r="26">
          <cell r="D26" t="str">
            <v>Торопецкий</v>
          </cell>
          <cell r="E26">
            <v>18657</v>
          </cell>
          <cell r="F26">
            <v>3477431</v>
          </cell>
          <cell r="G26">
            <v>186387.46851047865</v>
          </cell>
          <cell r="H26">
            <v>0</v>
          </cell>
          <cell r="I26">
            <v>1.9284787558882717</v>
          </cell>
          <cell r="J26">
            <v>2.5627179970376832</v>
          </cell>
          <cell r="K26">
            <v>3713004</v>
          </cell>
          <cell r="L26">
            <v>93.655460645881334</v>
          </cell>
          <cell r="M26">
            <v>0</v>
          </cell>
          <cell r="N26">
            <v>0.88949357329525525</v>
          </cell>
          <cell r="O26">
            <v>2.5257207179944188</v>
          </cell>
          <cell r="P26">
            <v>2.544219357516051</v>
          </cell>
          <cell r="Q26" t="str">
            <v>Торопецкий</v>
          </cell>
          <cell r="R26">
            <v>5089</v>
          </cell>
          <cell r="S26">
            <v>0</v>
          </cell>
          <cell r="T26">
            <v>0.65961189497463246</v>
          </cell>
          <cell r="U26">
            <v>1.4709198052779908</v>
          </cell>
          <cell r="V26">
            <v>26299</v>
          </cell>
          <cell r="W26">
            <v>19.3505456481235</v>
          </cell>
          <cell r="X26">
            <v>0</v>
          </cell>
          <cell r="Y26">
            <v>0.14365585640389494</v>
          </cell>
          <cell r="Z26">
            <v>1</v>
          </cell>
          <cell r="AA26">
            <v>1.2354599026389954</v>
          </cell>
          <cell r="AB26" t="str">
            <v>Торопецкий</v>
          </cell>
          <cell r="AC26">
            <v>705704</v>
          </cell>
          <cell r="AD26">
            <v>37825.15945757625</v>
          </cell>
          <cell r="AE26">
            <v>0</v>
          </cell>
          <cell r="AF26">
            <v>1.3957926301018588</v>
          </cell>
          <cell r="AG26">
            <v>5</v>
          </cell>
          <cell r="AH26">
            <v>667735</v>
          </cell>
          <cell r="AI26">
            <v>105.68623780391921</v>
          </cell>
          <cell r="AJ26">
            <v>0</v>
          </cell>
          <cell r="AK26">
            <v>0.87888927939584127</v>
          </cell>
          <cell r="AL26">
            <v>3.8930536125714417</v>
          </cell>
          <cell r="AM26">
            <v>4.4465268062857213</v>
          </cell>
          <cell r="AN26" t="str">
            <v>Торопецкий</v>
          </cell>
          <cell r="AO26">
            <v>22203</v>
          </cell>
          <cell r="AP26">
            <v>0</v>
          </cell>
          <cell r="AQ26">
            <v>1.0502164004878725</v>
          </cell>
          <cell r="AR26">
            <v>3.3055365686944627</v>
          </cell>
          <cell r="AS26">
            <v>21369.033373221642</v>
          </cell>
          <cell r="AT26">
            <v>103.90268765185904</v>
          </cell>
          <cell r="AU26">
            <v>0</v>
          </cell>
          <cell r="AV26">
            <v>0.94628741135297512</v>
          </cell>
          <cell r="AW26">
            <v>1.3281970912527949</v>
          </cell>
          <cell r="AX26">
            <v>2.3168668299736286</v>
          </cell>
          <cell r="AY26" t="str">
            <v>Торопецкий</v>
          </cell>
          <cell r="AZ26">
            <v>51.3</v>
          </cell>
          <cell r="BA26">
            <v>0</v>
          </cell>
          <cell r="BB26">
            <v>1.1105613112726147</v>
          </cell>
          <cell r="BC26">
            <v>2.8914027149321266</v>
          </cell>
          <cell r="BD26">
            <v>51.573750257148731</v>
          </cell>
          <cell r="BE26">
            <v>99.469206222576787</v>
          </cell>
          <cell r="BF26">
            <v>0</v>
          </cell>
          <cell r="BG26">
            <v>0.98905430418095985</v>
          </cell>
          <cell r="BH26">
            <v>2.5462751721772068</v>
          </cell>
          <cell r="BI26">
            <v>2.7188389435546667</v>
          </cell>
          <cell r="BJ26" t="str">
            <v>Торопецкий</v>
          </cell>
          <cell r="BK26">
            <v>1593</v>
          </cell>
          <cell r="BL26">
            <v>4116</v>
          </cell>
          <cell r="BM26">
            <v>2400</v>
          </cell>
          <cell r="BN26">
            <v>1996.5</v>
          </cell>
          <cell r="BO26">
            <v>107.01077343624377</v>
          </cell>
          <cell r="BP26">
            <v>0</v>
          </cell>
          <cell r="BQ26">
            <v>0.34646404999120967</v>
          </cell>
          <cell r="BR26">
            <v>1.1919102422410557</v>
          </cell>
          <cell r="BS26" t="str">
            <v>Торопецкий</v>
          </cell>
          <cell r="BT26">
            <v>321.60000000000002</v>
          </cell>
          <cell r="BU26">
            <v>0</v>
          </cell>
          <cell r="BV26">
            <v>1.1519214040833037</v>
          </cell>
          <cell r="BW26">
            <v>3.9584599797365758</v>
          </cell>
          <cell r="BX26">
            <v>311.89999999999998</v>
          </cell>
          <cell r="BY26">
            <v>103.10997114459764</v>
          </cell>
          <cell r="BZ26">
            <v>0</v>
          </cell>
          <cell r="CA26">
            <v>1.0187786395116576</v>
          </cell>
          <cell r="CB26">
            <v>4.3359069156478505</v>
          </cell>
          <cell r="CC26">
            <v>4.1471834476922131</v>
          </cell>
          <cell r="CD26" t="str">
            <v>Торопецкий</v>
          </cell>
          <cell r="CE26">
            <v>323633</v>
          </cell>
          <cell r="CF26">
            <v>17346.465133729969</v>
          </cell>
          <cell r="CG26">
            <v>0</v>
          </cell>
          <cell r="CH26">
            <v>0.42279136278637452</v>
          </cell>
          <cell r="CI26">
            <v>1.0897363116497614</v>
          </cell>
          <cell r="CJ26">
            <v>353183</v>
          </cell>
          <cell r="CK26">
            <v>91.633232630109603</v>
          </cell>
          <cell r="CL26">
            <v>0</v>
          </cell>
          <cell r="CM26">
            <v>0.9258320746871902</v>
          </cell>
          <cell r="CN26">
            <v>1.7598099436985581</v>
          </cell>
          <cell r="CO26">
            <v>1.4247731276741598</v>
          </cell>
          <cell r="CP26" t="str">
            <v>Торопецкий</v>
          </cell>
          <cell r="CQ26">
            <v>2.544219357516051</v>
          </cell>
          <cell r="CR26">
            <v>1.2354599026389954</v>
          </cell>
          <cell r="CS26">
            <v>4.4465268062857213</v>
          </cell>
          <cell r="CT26">
            <v>2.3168668299736286</v>
          </cell>
          <cell r="CU26">
            <v>2.7188389435546667</v>
          </cell>
          <cell r="CV26">
            <v>1.1919102422410557</v>
          </cell>
          <cell r="CW26">
            <v>4.1471834476922131</v>
          </cell>
          <cell r="CX26">
            <v>1.4247731276741598</v>
          </cell>
          <cell r="CY26">
            <v>20.025778657576492</v>
          </cell>
          <cell r="CZ26">
            <v>6</v>
          </cell>
        </row>
        <row r="27">
          <cell r="D27" t="str">
            <v>Западнодвинский</v>
          </cell>
          <cell r="E27">
            <v>13945</v>
          </cell>
          <cell r="F27" t="str">
            <v>***</v>
          </cell>
          <cell r="G27" t="str">
            <v>***</v>
          </cell>
          <cell r="H27">
            <v>0</v>
          </cell>
          <cell r="I27">
            <v>0</v>
          </cell>
          <cell r="J27">
            <v>1</v>
          </cell>
          <cell r="K27">
            <v>3960</v>
          </cell>
          <cell r="L27" t="str">
            <v>***</v>
          </cell>
          <cell r="M27">
            <v>0</v>
          </cell>
          <cell r="N27">
            <v>0</v>
          </cell>
          <cell r="O27">
            <v>1</v>
          </cell>
          <cell r="P27">
            <v>1</v>
          </cell>
          <cell r="Q27" t="str">
            <v>Западнодвинский</v>
          </cell>
          <cell r="R27">
            <v>18692</v>
          </cell>
          <cell r="S27">
            <v>0</v>
          </cell>
          <cell r="T27">
            <v>2.4227678406103026</v>
          </cell>
          <cell r="U27">
            <v>2.8650269023827821</v>
          </cell>
          <cell r="V27">
            <v>15245</v>
          </cell>
          <cell r="W27">
            <v>122.61069203017382</v>
          </cell>
          <cell r="X27">
            <v>0</v>
          </cell>
          <cell r="Y27">
            <v>0.91024533820197018</v>
          </cell>
          <cell r="Z27">
            <v>2.1767204980587089</v>
          </cell>
          <cell r="AA27">
            <v>2.5208737002207453</v>
          </cell>
          <cell r="AB27" t="str">
            <v>Западнодвинский</v>
          </cell>
          <cell r="AC27">
            <v>470368</v>
          </cell>
          <cell r="AD27">
            <v>33730.225887414847</v>
          </cell>
          <cell r="AE27">
            <v>0</v>
          </cell>
          <cell r="AF27">
            <v>1.2446847912995256</v>
          </cell>
          <cell r="AG27">
            <v>4.5669619238745911</v>
          </cell>
          <cell r="AH27">
            <v>377162</v>
          </cell>
          <cell r="AI27">
            <v>124.71245777676437</v>
          </cell>
          <cell r="AJ27">
            <v>0</v>
          </cell>
          <cell r="AK27">
            <v>1.0371117794018025</v>
          </cell>
          <cell r="AL27">
            <v>4.4138770950776696</v>
          </cell>
          <cell r="AM27">
            <v>4.4904195094761299</v>
          </cell>
          <cell r="AN27" t="str">
            <v>Западнодвинский</v>
          </cell>
          <cell r="AO27">
            <v>16855</v>
          </cell>
          <cell r="AP27">
            <v>0</v>
          </cell>
          <cell r="AQ27">
            <v>0.79725250777926815</v>
          </cell>
          <cell r="AR27">
            <v>1.4777853725222143</v>
          </cell>
          <cell r="AS27">
            <v>16032.696390658173</v>
          </cell>
          <cell r="AT27">
            <v>105.12891649230608</v>
          </cell>
          <cell r="AU27">
            <v>0</v>
          </cell>
          <cell r="AV27">
            <v>0.95745521597262995</v>
          </cell>
          <cell r="AW27">
            <v>1.4833876390101208</v>
          </cell>
          <cell r="AX27">
            <v>1.4805865057661676</v>
          </cell>
          <cell r="AY27" t="str">
            <v>Западнодвинский</v>
          </cell>
          <cell r="AZ27">
            <v>36.799999999999997</v>
          </cell>
          <cell r="BA27">
            <v>0</v>
          </cell>
          <cell r="BB27">
            <v>0.79665996598113498</v>
          </cell>
          <cell r="BC27">
            <v>1.5791855203619907</v>
          </cell>
          <cell r="BD27">
            <v>36.699392239364187</v>
          </cell>
          <cell r="BE27">
            <v>100.27414012738853</v>
          </cell>
          <cell r="BF27">
            <v>0</v>
          </cell>
          <cell r="BG27">
            <v>0.99705802084231332</v>
          </cell>
          <cell r="BH27">
            <v>2.6498671444582684</v>
          </cell>
          <cell r="BI27">
            <v>2.1145263324101293</v>
          </cell>
          <cell r="BJ27" t="str">
            <v>Западнодвинский</v>
          </cell>
          <cell r="BK27">
            <v>5484</v>
          </cell>
          <cell r="BL27">
            <v>5827</v>
          </cell>
          <cell r="BM27">
            <v>3970</v>
          </cell>
          <cell r="BN27">
            <v>4727</v>
          </cell>
          <cell r="BO27">
            <v>338.97454284689854</v>
          </cell>
          <cell r="BP27">
            <v>0</v>
          </cell>
          <cell r="BQ27">
            <v>1.0974828906234071</v>
          </cell>
          <cell r="BR27">
            <v>2.2873641698939258</v>
          </cell>
          <cell r="BS27" t="str">
            <v>Западнодвинский</v>
          </cell>
          <cell r="BT27">
            <v>322</v>
          </cell>
          <cell r="BU27">
            <v>0</v>
          </cell>
          <cell r="BV27">
            <v>1.1533541421480837</v>
          </cell>
          <cell r="BW27">
            <v>3.9665653495440725</v>
          </cell>
          <cell r="BX27">
            <v>320.2</v>
          </cell>
          <cell r="BY27">
            <v>100.56214865708932</v>
          </cell>
          <cell r="BZ27">
            <v>0</v>
          </cell>
          <cell r="CA27">
            <v>0.99360486534872183</v>
          </cell>
          <cell r="CB27">
            <v>2.8469951184396556</v>
          </cell>
          <cell r="CC27">
            <v>3.406780233991864</v>
          </cell>
          <cell r="CD27" t="str">
            <v>Западнодвинский</v>
          </cell>
          <cell r="CE27">
            <v>192744</v>
          </cell>
          <cell r="CF27">
            <v>13821.728217999284</v>
          </cell>
          <cell r="CG27">
            <v>0</v>
          </cell>
          <cell r="CH27">
            <v>0.33688173724730774</v>
          </cell>
          <cell r="CI27">
            <v>1.0412362479536945</v>
          </cell>
          <cell r="CJ27">
            <v>216364</v>
          </cell>
          <cell r="CK27">
            <v>89.083211624854414</v>
          </cell>
          <cell r="CL27">
            <v>0</v>
          </cell>
          <cell r="CM27">
            <v>0.90006750030704807</v>
          </cell>
          <cell r="CN27">
            <v>1.6242256896883149</v>
          </cell>
          <cell r="CO27">
            <v>1.3327309688210047</v>
          </cell>
          <cell r="CP27" t="str">
            <v>Западнодвинский</v>
          </cell>
          <cell r="CQ27">
            <v>1</v>
          </cell>
          <cell r="CR27">
            <v>2.5208737002207453</v>
          </cell>
          <cell r="CS27">
            <v>4.4904195094761299</v>
          </cell>
          <cell r="CT27">
            <v>1.4805865057661676</v>
          </cell>
          <cell r="CU27">
            <v>2.1145263324101293</v>
          </cell>
          <cell r="CV27">
            <v>2.2873641698939258</v>
          </cell>
          <cell r="CW27">
            <v>3.406780233991864</v>
          </cell>
          <cell r="CX27">
            <v>1.3327309688210047</v>
          </cell>
          <cell r="CY27">
            <v>18.633281420579966</v>
          </cell>
          <cell r="CZ27">
            <v>7</v>
          </cell>
        </row>
        <row r="28">
          <cell r="D28" t="str">
            <v>Кувшиновский</v>
          </cell>
          <cell r="E28">
            <v>14328</v>
          </cell>
          <cell r="F28">
            <v>6835679</v>
          </cell>
          <cell r="G28">
            <v>477085.35734226689</v>
          </cell>
          <cell r="H28">
            <v>0</v>
          </cell>
          <cell r="I28">
            <v>4.9362169234473052</v>
          </cell>
          <cell r="J28">
            <v>5</v>
          </cell>
          <cell r="K28">
            <v>4742251</v>
          </cell>
          <cell r="L28">
            <v>144.14418384855631</v>
          </cell>
          <cell r="M28">
            <v>0</v>
          </cell>
          <cell r="N28">
            <v>1.3690106724900197</v>
          </cell>
          <cell r="O28">
            <v>3.3482215148958367</v>
          </cell>
          <cell r="P28">
            <v>4.1741107574479184</v>
          </cell>
          <cell r="Q28" t="str">
            <v>Кувшиновский</v>
          </cell>
          <cell r="R28">
            <v>9388</v>
          </cell>
          <cell r="S28">
            <v>0</v>
          </cell>
          <cell r="T28">
            <v>1.216827759878532</v>
          </cell>
          <cell r="U28">
            <v>1.9115039713041249</v>
          </cell>
          <cell r="V28">
            <v>15833</v>
          </cell>
          <cell r="W28">
            <v>59.293879871155184</v>
          </cell>
          <cell r="X28">
            <v>0</v>
          </cell>
          <cell r="Y28">
            <v>0.44018981414234604</v>
          </cell>
          <cell r="Z28">
            <v>1.4551818081600332</v>
          </cell>
          <cell r="AA28">
            <v>1.683342889732079</v>
          </cell>
          <cell r="AB28" t="str">
            <v>Кувшиновский</v>
          </cell>
          <cell r="AC28">
            <v>341246</v>
          </cell>
          <cell r="AD28">
            <v>23816.72250139587</v>
          </cell>
          <cell r="AE28">
            <v>0</v>
          </cell>
          <cell r="AF28">
            <v>0.87886491999892846</v>
          </cell>
          <cell r="AG28">
            <v>3.5186117222435618</v>
          </cell>
          <cell r="AH28">
            <v>314912</v>
          </cell>
          <cell r="AI28">
            <v>108.36233614470075</v>
          </cell>
          <cell r="AJ28">
            <v>0</v>
          </cell>
          <cell r="AK28">
            <v>0.90114377715443839</v>
          </cell>
          <cell r="AL28">
            <v>3.966309091555928</v>
          </cell>
          <cell r="AM28">
            <v>3.7424604068997449</v>
          </cell>
          <cell r="AN28" t="str">
            <v>Кувшиновский</v>
          </cell>
          <cell r="AO28">
            <v>26625</v>
          </cell>
          <cell r="AP28">
            <v>0</v>
          </cell>
          <cell r="AQ28">
            <v>1.2593798884380312</v>
          </cell>
          <cell r="AR28">
            <v>4.8168147641831851</v>
          </cell>
          <cell r="AS28">
            <v>22880.054832076767</v>
          </cell>
          <cell r="AT28">
            <v>116.36772811694924</v>
          </cell>
          <cell r="AU28">
            <v>0</v>
          </cell>
          <cell r="AV28">
            <v>1.0598120096159465</v>
          </cell>
          <cell r="AW28">
            <v>2.9057627085231874</v>
          </cell>
          <cell r="AX28">
            <v>3.8612887363531865</v>
          </cell>
          <cell r="AY28" t="str">
            <v>Кувшиновский</v>
          </cell>
          <cell r="AZ28">
            <v>58.3</v>
          </cell>
          <cell r="BA28">
            <v>0</v>
          </cell>
          <cell r="BB28">
            <v>1.2620998917581567</v>
          </cell>
          <cell r="BC28">
            <v>3.5248868778280542</v>
          </cell>
          <cell r="BD28">
            <v>58.665058303176522</v>
          </cell>
          <cell r="BE28">
            <v>99.37772446881425</v>
          </cell>
          <cell r="BF28">
            <v>0</v>
          </cell>
          <cell r="BG28">
            <v>0.98814467168514608</v>
          </cell>
          <cell r="BH28">
            <v>2.5345018138389124</v>
          </cell>
          <cell r="BI28">
            <v>3.0296943458334833</v>
          </cell>
          <cell r="BJ28" t="str">
            <v>Кувшиновский</v>
          </cell>
          <cell r="BK28">
            <v>469</v>
          </cell>
          <cell r="BL28">
            <v>1633</v>
          </cell>
          <cell r="BM28">
            <v>1433</v>
          </cell>
          <cell r="BN28">
            <v>951</v>
          </cell>
          <cell r="BO28">
            <v>66.373534338358468</v>
          </cell>
          <cell r="BP28">
            <v>0</v>
          </cell>
          <cell r="BQ28">
            <v>0.2148946576187413</v>
          </cell>
          <cell r="BR28">
            <v>1.0000000000000004</v>
          </cell>
          <cell r="BS28" t="str">
            <v>Кувшиновский</v>
          </cell>
          <cell r="BT28">
            <v>284.8</v>
          </cell>
          <cell r="BU28">
            <v>0</v>
          </cell>
          <cell r="BV28">
            <v>1.0201095021235227</v>
          </cell>
          <cell r="BW28">
            <v>3.212765957446809</v>
          </cell>
          <cell r="BX28">
            <v>275.60000000000002</v>
          </cell>
          <cell r="BY28">
            <v>103.33817126269955</v>
          </cell>
          <cell r="BZ28">
            <v>0</v>
          </cell>
          <cell r="CA28">
            <v>1.0210333720392251</v>
          </cell>
          <cell r="CB28">
            <v>4.4692638703148644</v>
          </cell>
          <cell r="CC28">
            <v>3.8410149138808367</v>
          </cell>
          <cell r="CD28" t="str">
            <v>Кувшиновский</v>
          </cell>
          <cell r="CE28">
            <v>155099</v>
          </cell>
          <cell r="CF28">
            <v>10824.888330541597</v>
          </cell>
          <cell r="CG28">
            <v>0</v>
          </cell>
          <cell r="CH28">
            <v>0.26383872760224397</v>
          </cell>
          <cell r="CI28">
            <v>1.0000000000000004</v>
          </cell>
          <cell r="CJ28">
            <v>200534</v>
          </cell>
          <cell r="CK28">
            <v>77.342994205471399</v>
          </cell>
          <cell r="CL28">
            <v>0</v>
          </cell>
          <cell r="CM28">
            <v>0.78144820096897705</v>
          </cell>
          <cell r="CN28">
            <v>1.0000000000000004</v>
          </cell>
          <cell r="CO28">
            <v>1.0000000000000004</v>
          </cell>
          <cell r="CP28" t="str">
            <v>Кувшиновский</v>
          </cell>
          <cell r="CQ28">
            <v>4.1741107574479184</v>
          </cell>
          <cell r="CR28">
            <v>1.683342889732079</v>
          </cell>
          <cell r="CS28">
            <v>3.7424604068997449</v>
          </cell>
          <cell r="CT28">
            <v>3.8612887363531865</v>
          </cell>
          <cell r="CU28">
            <v>3.0296943458334833</v>
          </cell>
          <cell r="CV28">
            <v>1.0000000000000004</v>
          </cell>
          <cell r="CW28">
            <v>3.8410149138808367</v>
          </cell>
          <cell r="CX28">
            <v>1.0000000000000004</v>
          </cell>
          <cell r="CY28">
            <v>22.331912050147249</v>
          </cell>
          <cell r="CZ28">
            <v>3</v>
          </cell>
        </row>
        <row r="29">
          <cell r="D29" t="str">
            <v>Максатихинский</v>
          </cell>
          <cell r="E29">
            <v>15064</v>
          </cell>
          <cell r="F29">
            <v>661230</v>
          </cell>
          <cell r="G29">
            <v>43894.715878916621</v>
          </cell>
          <cell r="H29">
            <v>0</v>
          </cell>
          <cell r="I29">
            <v>0.45416157934181767</v>
          </cell>
          <cell r="J29">
            <v>1.3680240041190448</v>
          </cell>
          <cell r="K29">
            <v>602543</v>
          </cell>
          <cell r="L29">
            <v>109.73988578408512</v>
          </cell>
          <cell r="M29">
            <v>0</v>
          </cell>
          <cell r="N29">
            <v>1.0422555445878505</v>
          </cell>
          <cell r="O29">
            <v>2.7877485858960749</v>
          </cell>
          <cell r="P29">
            <v>2.0778862950075601</v>
          </cell>
          <cell r="Q29" t="str">
            <v>Максатихинский</v>
          </cell>
          <cell r="R29">
            <v>494</v>
          </cell>
          <cell r="S29">
            <v>0</v>
          </cell>
          <cell r="T29">
            <v>6.402992260119246E-2</v>
          </cell>
          <cell r="U29">
            <v>1</v>
          </cell>
          <cell r="V29">
            <v>1202</v>
          </cell>
          <cell r="W29">
            <v>41.098169717138106</v>
          </cell>
          <cell r="X29">
            <v>0</v>
          </cell>
          <cell r="Y29">
            <v>0.30510730160834659</v>
          </cell>
          <cell r="Z29">
            <v>1.2478291569663411</v>
          </cell>
          <cell r="AA29">
            <v>1.1239145784831706</v>
          </cell>
          <cell r="AB29" t="str">
            <v>Максатихинский</v>
          </cell>
          <cell r="AC29">
            <v>360516</v>
          </cell>
          <cell r="AD29">
            <v>23932.288900690386</v>
          </cell>
          <cell r="AE29">
            <v>0</v>
          </cell>
          <cell r="AF29">
            <v>0.88312945531711029</v>
          </cell>
          <cell r="AG29">
            <v>3.5308328365443895</v>
          </cell>
          <cell r="AH29">
            <v>246719</v>
          </cell>
          <cell r="AI29">
            <v>146.12413312310767</v>
          </cell>
          <cell r="AJ29">
            <v>0</v>
          </cell>
          <cell r="AK29">
            <v>1.2151717833042928</v>
          </cell>
          <cell r="AL29">
            <v>5</v>
          </cell>
          <cell r="AM29">
            <v>4.2654164182721948</v>
          </cell>
          <cell r="AN29" t="str">
            <v>Максатихинский</v>
          </cell>
          <cell r="AO29">
            <v>20714</v>
          </cell>
          <cell r="AP29">
            <v>0</v>
          </cell>
          <cell r="AQ29">
            <v>0.97978572804151653</v>
          </cell>
          <cell r="AR29">
            <v>2.7966507177033493</v>
          </cell>
          <cell r="AS29">
            <v>20378.374655647382</v>
          </cell>
          <cell r="AT29">
            <v>101.64696817103422</v>
          </cell>
          <cell r="AU29">
            <v>0</v>
          </cell>
          <cell r="AV29">
            <v>0.92574358331071749</v>
          </cell>
          <cell r="AW29">
            <v>1.04271502602225</v>
          </cell>
          <cell r="AX29">
            <v>1.9196828718627996</v>
          </cell>
          <cell r="AY29" t="str">
            <v>Максатихинский</v>
          </cell>
          <cell r="AZ29">
            <v>52.8</v>
          </cell>
          <cell r="BA29">
            <v>0</v>
          </cell>
          <cell r="BB29">
            <v>1.1430338642338023</v>
          </cell>
          <cell r="BC29">
            <v>3.0271493212669682</v>
          </cell>
          <cell r="BD29">
            <v>52.313013402507572</v>
          </cell>
          <cell r="BE29">
            <v>100.93090909090907</v>
          </cell>
          <cell r="BF29">
            <v>0</v>
          </cell>
          <cell r="BG29">
            <v>1.0035884858464164</v>
          </cell>
          <cell r="BH29">
            <v>2.7343908449228334</v>
          </cell>
          <cell r="BI29">
            <v>2.8807700830949008</v>
          </cell>
          <cell r="BJ29" t="str">
            <v>Максатихинский</v>
          </cell>
          <cell r="BK29">
            <v>1861</v>
          </cell>
          <cell r="BL29">
            <v>2055</v>
          </cell>
          <cell r="BM29">
            <v>2149</v>
          </cell>
          <cell r="BN29">
            <v>1958</v>
          </cell>
          <cell r="BO29">
            <v>129.97875730217737</v>
          </cell>
          <cell r="BP29">
            <v>0</v>
          </cell>
          <cell r="BQ29">
            <v>0.42082647589279598</v>
          </cell>
          <cell r="BR29">
            <v>1.3003770437597977</v>
          </cell>
          <cell r="BS29" t="str">
            <v>Максатихинский</v>
          </cell>
          <cell r="BT29">
            <v>308</v>
          </cell>
          <cell r="BU29">
            <v>0</v>
          </cell>
          <cell r="BV29">
            <v>1.1032083098807759</v>
          </cell>
          <cell r="BW29">
            <v>3.682877406281662</v>
          </cell>
          <cell r="BX29">
            <v>304.39999999999998</v>
          </cell>
          <cell r="BY29">
            <v>101.1826544021025</v>
          </cell>
          <cell r="BZ29">
            <v>0</v>
          </cell>
          <cell r="CA29">
            <v>0.99973577579022677</v>
          </cell>
          <cell r="CB29">
            <v>3.209609989968282</v>
          </cell>
          <cell r="CC29">
            <v>3.446243698124972</v>
          </cell>
          <cell r="CD29" t="str">
            <v>Максатихинский</v>
          </cell>
          <cell r="CE29">
            <v>219647</v>
          </cell>
          <cell r="CF29">
            <v>14580.921402018057</v>
          </cell>
          <cell r="CG29">
            <v>0</v>
          </cell>
          <cell r="CH29">
            <v>0.35538581392315349</v>
          </cell>
          <cell r="CI29">
            <v>1.0516826780455979</v>
          </cell>
          <cell r="CJ29">
            <v>226741</v>
          </cell>
          <cell r="CK29">
            <v>96.871320140600943</v>
          </cell>
          <cell r="CL29">
            <v>0</v>
          </cell>
          <cell r="CM29">
            <v>0.97875598982185874</v>
          </cell>
          <cell r="CN29">
            <v>2.0383183113107179</v>
          </cell>
          <cell r="CO29">
            <v>1.5450004946781579</v>
          </cell>
          <cell r="CP29" t="str">
            <v>Максатихинский</v>
          </cell>
          <cell r="CQ29">
            <v>2.0778862950075601</v>
          </cell>
          <cell r="CR29">
            <v>1.1239145784831706</v>
          </cell>
          <cell r="CS29">
            <v>4.2654164182721948</v>
          </cell>
          <cell r="CT29">
            <v>1.9196828718627996</v>
          </cell>
          <cell r="CU29">
            <v>2.8807700830949008</v>
          </cell>
          <cell r="CV29">
            <v>1.3003770437597977</v>
          </cell>
          <cell r="CW29">
            <v>3.446243698124972</v>
          </cell>
          <cell r="CX29">
            <v>1.5450004946781579</v>
          </cell>
          <cell r="CY29">
            <v>18.559291483283552</v>
          </cell>
          <cell r="CZ29">
            <v>9</v>
          </cell>
        </row>
        <row r="30">
          <cell r="D30" t="str">
            <v>Андреапольский</v>
          </cell>
          <cell r="E30">
            <v>11323</v>
          </cell>
          <cell r="F30">
            <v>82882</v>
          </cell>
          <cell r="G30">
            <v>7319.7915746710232</v>
          </cell>
          <cell r="H30">
            <v>0</v>
          </cell>
          <cell r="I30">
            <v>7.5735040891386038E-2</v>
          </cell>
          <cell r="J30">
            <v>1.0613709179040658</v>
          </cell>
          <cell r="K30">
            <v>82806</v>
          </cell>
          <cell r="L30">
            <v>100.09178078883171</v>
          </cell>
          <cell r="M30">
            <v>0</v>
          </cell>
          <cell r="N30">
            <v>0.95062258129268629</v>
          </cell>
          <cell r="O30">
            <v>2.6305734080780701</v>
          </cell>
          <cell r="P30">
            <v>1.8459721629910679</v>
          </cell>
          <cell r="Q30" t="str">
            <v>Андреапольский</v>
          </cell>
          <cell r="R30">
            <v>39524</v>
          </cell>
          <cell r="S30">
            <v>0</v>
          </cell>
          <cell r="T30">
            <v>5.1229122690071476</v>
          </cell>
          <cell r="U30">
            <v>5</v>
          </cell>
          <cell r="V30">
            <v>15024</v>
          </cell>
          <cell r="W30">
            <v>263.0724174653887</v>
          </cell>
          <cell r="X30">
            <v>0</v>
          </cell>
          <cell r="Y30">
            <v>1.9530143549672054</v>
          </cell>
          <cell r="Z30">
            <v>3.7773786154777915</v>
          </cell>
          <cell r="AA30">
            <v>4.388689307738896</v>
          </cell>
          <cell r="AB30" t="str">
            <v>Андреапольский</v>
          </cell>
          <cell r="AC30">
            <v>339108</v>
          </cell>
          <cell r="AD30">
            <v>29948.600194294799</v>
          </cell>
          <cell r="AE30">
            <v>0</v>
          </cell>
          <cell r="AF30">
            <v>1.1051383796530425</v>
          </cell>
          <cell r="AG30">
            <v>4.1670560678412363</v>
          </cell>
          <cell r="AH30">
            <v>233904</v>
          </cell>
          <cell r="AI30">
            <v>144.97742663656885</v>
          </cell>
          <cell r="AJ30">
            <v>0</v>
          </cell>
          <cell r="AK30">
            <v>1.2056357447568475</v>
          </cell>
          <cell r="AL30">
            <v>4.9686100724902786</v>
          </cell>
          <cell r="AM30">
            <v>4.5678330701657579</v>
          </cell>
          <cell r="AN30" t="str">
            <v>Андреапольский</v>
          </cell>
          <cell r="AO30">
            <v>24092</v>
          </cell>
          <cell r="AP30">
            <v>0</v>
          </cell>
          <cell r="AQ30">
            <v>1.1395673341689783</v>
          </cell>
          <cell r="AR30">
            <v>3.9511278195488719</v>
          </cell>
          <cell r="AS30">
            <v>22134.673584089924</v>
          </cell>
          <cell r="AT30">
            <v>108.84280677767471</v>
          </cell>
          <cell r="AU30">
            <v>0</v>
          </cell>
          <cell r="AV30">
            <v>0.99127924597237338</v>
          </cell>
          <cell r="AW30">
            <v>1.9534146426865742</v>
          </cell>
          <cell r="AX30">
            <v>2.9522712311177228</v>
          </cell>
          <cell r="AY30" t="str">
            <v>Андреапольский</v>
          </cell>
          <cell r="AZ30">
            <v>38.9</v>
          </cell>
          <cell r="BA30">
            <v>0</v>
          </cell>
          <cell r="BB30">
            <v>0.84212154012679752</v>
          </cell>
          <cell r="BC30">
            <v>1.7692307692307687</v>
          </cell>
          <cell r="BD30">
            <v>38.055281342546891</v>
          </cell>
          <cell r="BE30">
            <v>102.21971465629052</v>
          </cell>
          <cell r="BF30">
            <v>0</v>
          </cell>
          <cell r="BG30">
            <v>1.0164034940293567</v>
          </cell>
          <cell r="BH30">
            <v>2.9002552837377178</v>
          </cell>
          <cell r="BI30">
            <v>2.3347430264842433</v>
          </cell>
          <cell r="BJ30" t="str">
            <v>Андреапольский</v>
          </cell>
          <cell r="BK30">
            <v>2734</v>
          </cell>
          <cell r="BL30">
            <v>4159</v>
          </cell>
          <cell r="BM30">
            <v>1747</v>
          </cell>
          <cell r="BN30">
            <v>2240.5</v>
          </cell>
          <cell r="BO30">
            <v>197.87158880155437</v>
          </cell>
          <cell r="BP30">
            <v>0</v>
          </cell>
          <cell r="BQ30">
            <v>0.64064009475855832</v>
          </cell>
          <cell r="BR30">
            <v>1.6210024117404354</v>
          </cell>
          <cell r="BS30" t="str">
            <v>Андреапольский</v>
          </cell>
          <cell r="BT30">
            <v>224.3</v>
          </cell>
          <cell r="BU30">
            <v>0</v>
          </cell>
          <cell r="BV30">
            <v>0.80340786982551315</v>
          </cell>
          <cell r="BW30">
            <v>1.9868287740628174</v>
          </cell>
          <cell r="BX30">
            <v>223</v>
          </cell>
          <cell r="BY30">
            <v>100.58295964125561</v>
          </cell>
          <cell r="BZ30">
            <v>0</v>
          </cell>
          <cell r="CA30">
            <v>0.99381048839274433</v>
          </cell>
          <cell r="CB30">
            <v>2.8591567662736828</v>
          </cell>
          <cell r="CC30">
            <v>2.4229927701682499</v>
          </cell>
          <cell r="CD30" t="str">
            <v>Андреапольский</v>
          </cell>
          <cell r="CE30">
            <v>223596</v>
          </cell>
          <cell r="CF30">
            <v>19747.063499072683</v>
          </cell>
          <cell r="CG30">
            <v>0</v>
          </cell>
          <cell r="CH30">
            <v>0.48130197267498104</v>
          </cell>
          <cell r="CI30">
            <v>1.1227683297581703</v>
          </cell>
          <cell r="CJ30">
            <v>215303</v>
          </cell>
          <cell r="CK30">
            <v>103.85178097843504</v>
          </cell>
          <cell r="CL30">
            <v>0</v>
          </cell>
          <cell r="CM30">
            <v>1.0492842725667484</v>
          </cell>
          <cell r="CN30">
            <v>2.4094684208176549</v>
          </cell>
          <cell r="CO30">
            <v>1.7661183752879126</v>
          </cell>
          <cell r="CP30" t="str">
            <v>Андреапольский</v>
          </cell>
          <cell r="CQ30">
            <v>1.8459721629910679</v>
          </cell>
          <cell r="CR30">
            <v>4.388689307738896</v>
          </cell>
          <cell r="CS30">
            <v>4.5678330701657579</v>
          </cell>
          <cell r="CT30">
            <v>2.9522712311177228</v>
          </cell>
          <cell r="CU30">
            <v>2.3347430264842433</v>
          </cell>
          <cell r="CV30">
            <v>1.6210024117404354</v>
          </cell>
          <cell r="CW30">
            <v>2.4229927701682499</v>
          </cell>
          <cell r="CX30">
            <v>1.7661183752879126</v>
          </cell>
          <cell r="CY30">
            <v>21.899622355694287</v>
          </cell>
          <cell r="CZ30">
            <v>4</v>
          </cell>
        </row>
        <row r="31">
          <cell r="D31" t="str">
            <v>Весьегонский</v>
          </cell>
          <cell r="E31">
            <v>11488</v>
          </cell>
          <cell r="F31">
            <v>73440</v>
          </cell>
          <cell r="G31">
            <v>6392.7576601671308</v>
          </cell>
          <cell r="H31">
            <v>0</v>
          </cell>
          <cell r="I31">
            <v>6.6143380977789462E-2</v>
          </cell>
          <cell r="J31">
            <v>1.0535984394556119</v>
          </cell>
          <cell r="K31">
            <v>201964</v>
          </cell>
          <cell r="L31">
            <v>36.362916163276623</v>
          </cell>
          <cell r="M31">
            <v>0</v>
          </cell>
          <cell r="N31">
            <v>0.34535712077490194</v>
          </cell>
          <cell r="O31">
            <v>1.5923803500019953</v>
          </cell>
          <cell r="P31">
            <v>1.3229893947288036</v>
          </cell>
          <cell r="Q31" t="str">
            <v>Весьегонский</v>
          </cell>
          <cell r="R31">
            <v>3919</v>
          </cell>
          <cell r="S31">
            <v>0</v>
          </cell>
          <cell r="T31">
            <v>0.50796207828759765</v>
          </cell>
          <cell r="U31">
            <v>1.3510120420189597</v>
          </cell>
          <cell r="V31">
            <v>6094</v>
          </cell>
          <cell r="W31">
            <v>64.309156547423697</v>
          </cell>
          <cell r="X31">
            <v>0</v>
          </cell>
          <cell r="Y31">
            <v>0.47742255574731984</v>
          </cell>
          <cell r="Z31">
            <v>1.5123343406246468</v>
          </cell>
          <cell r="AA31">
            <v>1.4316731913218033</v>
          </cell>
          <cell r="AB31" t="str">
            <v>Весьегонский</v>
          </cell>
          <cell r="AC31">
            <v>274608</v>
          </cell>
          <cell r="AD31">
            <v>23903.89972144847</v>
          </cell>
          <cell r="AE31">
            <v>0</v>
          </cell>
          <cell r="AF31">
            <v>0.88208186139473832</v>
          </cell>
          <cell r="AG31">
            <v>3.5278306888047339</v>
          </cell>
          <cell r="AH31">
            <v>236859</v>
          </cell>
          <cell r="AI31">
            <v>115.93732980380733</v>
          </cell>
          <cell r="AJ31">
            <v>0</v>
          </cell>
          <cell r="AK31">
            <v>0.9641376054599945</v>
          </cell>
          <cell r="AL31">
            <v>4.1736668632588341</v>
          </cell>
          <cell r="AM31">
            <v>3.850748776031784</v>
          </cell>
          <cell r="AN31" t="str">
            <v>Весьегонский</v>
          </cell>
          <cell r="AO31">
            <v>17916</v>
          </cell>
          <cell r="AP31">
            <v>0</v>
          </cell>
          <cell r="AQ31">
            <v>0.84743850070444193</v>
          </cell>
          <cell r="AR31">
            <v>1.8403964456596036</v>
          </cell>
          <cell r="AS31">
            <v>16155.778164924506</v>
          </cell>
          <cell r="AT31">
            <v>110.89530827364959</v>
          </cell>
          <cell r="AU31">
            <v>0</v>
          </cell>
          <cell r="AV31">
            <v>1.0099722785716068</v>
          </cell>
          <cell r="AW31">
            <v>2.2131776012196225</v>
          </cell>
          <cell r="AX31">
            <v>2.026787023439613</v>
          </cell>
          <cell r="AY31" t="str">
            <v>Весьегонский</v>
          </cell>
          <cell r="AZ31">
            <v>36.1</v>
          </cell>
          <cell r="BA31">
            <v>0</v>
          </cell>
          <cell r="BB31">
            <v>0.7815061079325808</v>
          </cell>
          <cell r="BC31">
            <v>1.5158371040723981</v>
          </cell>
          <cell r="BD31">
            <v>36.96072118480361</v>
          </cell>
          <cell r="BE31">
            <v>97.671254355400691</v>
          </cell>
          <cell r="BF31">
            <v>0</v>
          </cell>
          <cell r="BG31">
            <v>0.97117669059106582</v>
          </cell>
          <cell r="BH31">
            <v>2.3148855153696086</v>
          </cell>
          <cell r="BI31">
            <v>1.9153613097210034</v>
          </cell>
          <cell r="BJ31" t="str">
            <v>Весьегонский</v>
          </cell>
          <cell r="BK31">
            <v>3404</v>
          </cell>
          <cell r="BL31">
            <v>3216</v>
          </cell>
          <cell r="BM31">
            <v>3029</v>
          </cell>
          <cell r="BN31">
            <v>3122.5</v>
          </cell>
          <cell r="BO31">
            <v>271.80536211699166</v>
          </cell>
          <cell r="BP31">
            <v>0</v>
          </cell>
          <cell r="BQ31">
            <v>0.88001220385988999</v>
          </cell>
          <cell r="BR31">
            <v>1.970156258353486</v>
          </cell>
          <cell r="BS31" t="str">
            <v>Весьегонский</v>
          </cell>
          <cell r="BT31">
            <v>254.2</v>
          </cell>
          <cell r="BU31">
            <v>0</v>
          </cell>
          <cell r="BV31">
            <v>0.91050504016783507</v>
          </cell>
          <cell r="BW31">
            <v>2.5927051671732522</v>
          </cell>
          <cell r="BX31">
            <v>247.9</v>
          </cell>
          <cell r="BY31">
            <v>102.54134731746672</v>
          </cell>
          <cell r="BZ31">
            <v>0</v>
          </cell>
          <cell r="CA31">
            <v>1.0131603486464029</v>
          </cell>
          <cell r="CB31">
            <v>4.0036111106850409</v>
          </cell>
          <cell r="CC31">
            <v>3.2981581389291463</v>
          </cell>
          <cell r="CD31" t="str">
            <v>Весьегонский</v>
          </cell>
          <cell r="CE31">
            <v>294348</v>
          </cell>
          <cell r="CF31">
            <v>25622.214484679665</v>
          </cell>
          <cell r="CG31">
            <v>0</v>
          </cell>
          <cell r="CH31">
            <v>0.62449904900325581</v>
          </cell>
          <cell r="CI31">
            <v>1.2036098801599193</v>
          </cell>
          <cell r="CJ31">
            <v>295845</v>
          </cell>
          <cell r="CK31">
            <v>99.493991786239405</v>
          </cell>
          <cell r="CL31">
            <v>0</v>
          </cell>
          <cell r="CM31">
            <v>1.0052546024017106</v>
          </cell>
          <cell r="CN31">
            <v>2.177765389532774</v>
          </cell>
          <cell r="CO31">
            <v>1.6906876348463467</v>
          </cell>
          <cell r="CP31" t="str">
            <v>Весьегонский</v>
          </cell>
          <cell r="CQ31">
            <v>1.3229893947288036</v>
          </cell>
          <cell r="CR31">
            <v>1.4316731913218033</v>
          </cell>
          <cell r="CS31">
            <v>3.850748776031784</v>
          </cell>
          <cell r="CT31">
            <v>2.026787023439613</v>
          </cell>
          <cell r="CU31">
            <v>1.9153613097210034</v>
          </cell>
          <cell r="CV31">
            <v>1.970156258353486</v>
          </cell>
          <cell r="CW31">
            <v>3.2981581389291463</v>
          </cell>
          <cell r="CX31">
            <v>1.6906876348463467</v>
          </cell>
          <cell r="CY31">
            <v>17.506561727371988</v>
          </cell>
          <cell r="CZ31">
            <v>10</v>
          </cell>
        </row>
        <row r="32">
          <cell r="D32" t="str">
            <v>Зубцовский</v>
          </cell>
          <cell r="E32">
            <v>16283</v>
          </cell>
          <cell r="F32">
            <v>1193417</v>
          </cell>
          <cell r="G32">
            <v>73292.206595836149</v>
          </cell>
          <cell r="H32">
            <v>0</v>
          </cell>
          <cell r="I32">
            <v>0.75832599971332326</v>
          </cell>
          <cell r="J32">
            <v>1.614499736517844</v>
          </cell>
          <cell r="K32">
            <v>1178568</v>
          </cell>
          <cell r="L32">
            <v>101.25991881673353</v>
          </cell>
          <cell r="M32">
            <v>0</v>
          </cell>
          <cell r="N32">
            <v>0.96171698263751759</v>
          </cell>
          <cell r="O32">
            <v>2.6496032903546176</v>
          </cell>
          <cell r="P32">
            <v>2.132051513436231</v>
          </cell>
          <cell r="Q32" t="str">
            <v>Зубцовский</v>
          </cell>
          <cell r="R32">
            <v>6777</v>
          </cell>
          <cell r="S32">
            <v>0</v>
          </cell>
          <cell r="T32">
            <v>0.87840239973336298</v>
          </cell>
          <cell r="U32">
            <v>1.6439149372277737</v>
          </cell>
          <cell r="V32">
            <v>3612</v>
          </cell>
          <cell r="W32">
            <v>187.62458471760797</v>
          </cell>
          <cell r="X32">
            <v>0</v>
          </cell>
          <cell r="Y32">
            <v>1.3928997605629219</v>
          </cell>
          <cell r="Z32">
            <v>2.9175985896008245</v>
          </cell>
          <cell r="AA32">
            <v>2.2807567634142991</v>
          </cell>
          <cell r="AB32" t="str">
            <v>Зубцовский</v>
          </cell>
          <cell r="AC32">
            <v>585158</v>
          </cell>
          <cell r="AD32">
            <v>35936.743843272125</v>
          </cell>
          <cell r="AE32">
            <v>0</v>
          </cell>
          <cell r="AF32">
            <v>1.326107884953031</v>
          </cell>
          <cell r="AG32">
            <v>4.8003005786217896</v>
          </cell>
          <cell r="AH32">
            <v>527945</v>
          </cell>
          <cell r="AI32">
            <v>110.83692430082679</v>
          </cell>
          <cell r="AJ32">
            <v>0</v>
          </cell>
          <cell r="AK32">
            <v>0.92172251140150474</v>
          </cell>
          <cell r="AL32">
            <v>4.034048433531459</v>
          </cell>
          <cell r="AM32">
            <v>4.4171745060766243</v>
          </cell>
          <cell r="AN32" t="str">
            <v>Зубцовский</v>
          </cell>
          <cell r="AO32">
            <v>27161</v>
          </cell>
          <cell r="AP32">
            <v>0</v>
          </cell>
          <cell r="AQ32">
            <v>1.2847330384925959</v>
          </cell>
          <cell r="AR32">
            <v>5</v>
          </cell>
          <cell r="AS32">
            <v>25681.952662721895</v>
          </cell>
          <cell r="AT32">
            <v>105.7590922181902</v>
          </cell>
          <cell r="AU32">
            <v>0</v>
          </cell>
          <cell r="AV32">
            <v>0.96319450308657306</v>
          </cell>
          <cell r="AW32">
            <v>1.5631421781772761</v>
          </cell>
          <cell r="AX32">
            <v>3.2815710890886383</v>
          </cell>
          <cell r="AY32" t="str">
            <v>Зубцовский</v>
          </cell>
          <cell r="AZ32">
            <v>50.4</v>
          </cell>
          <cell r="BA32">
            <v>0</v>
          </cell>
          <cell r="BB32">
            <v>1.0910777794959023</v>
          </cell>
          <cell r="BC32">
            <v>2.8099547511312224</v>
          </cell>
          <cell r="BD32">
            <v>48.703170028818441</v>
          </cell>
          <cell r="BE32">
            <v>103.48402366863905</v>
          </cell>
          <cell r="BF32">
            <v>0</v>
          </cell>
          <cell r="BG32">
            <v>1.0289749251080365</v>
          </cell>
          <cell r="BH32">
            <v>3.0629671081235204</v>
          </cell>
          <cell r="BI32">
            <v>2.9364609296273714</v>
          </cell>
          <cell r="BJ32" t="str">
            <v>Зубцовский</v>
          </cell>
          <cell r="BK32">
            <v>14151</v>
          </cell>
          <cell r="BL32">
            <v>15233</v>
          </cell>
          <cell r="BM32">
            <v>11744</v>
          </cell>
          <cell r="BN32">
            <v>12947.5</v>
          </cell>
          <cell r="BO32">
            <v>795.15445556715588</v>
          </cell>
          <cell r="BP32">
            <v>0</v>
          </cell>
          <cell r="BQ32">
            <v>2.5744364253986873</v>
          </cell>
          <cell r="BR32">
            <v>4.4416836930478514</v>
          </cell>
          <cell r="BS32" t="str">
            <v>Зубцовский</v>
          </cell>
          <cell r="BT32">
            <v>278.8</v>
          </cell>
          <cell r="BU32">
            <v>0</v>
          </cell>
          <cell r="BV32">
            <v>0.99861843115181925</v>
          </cell>
          <cell r="BW32">
            <v>3.0911854103343472</v>
          </cell>
          <cell r="BX32">
            <v>273.2</v>
          </cell>
          <cell r="BY32">
            <v>102.04978038067351</v>
          </cell>
          <cell r="BZ32">
            <v>0</v>
          </cell>
          <cell r="CA32">
            <v>1.008303418811821</v>
          </cell>
          <cell r="CB32">
            <v>3.7163462737910646</v>
          </cell>
          <cell r="CC32">
            <v>3.4037658420627057</v>
          </cell>
          <cell r="CD32" t="str">
            <v>Зубцовский</v>
          </cell>
          <cell r="CE32">
            <v>462323</v>
          </cell>
          <cell r="CF32">
            <v>28392.986550389978</v>
          </cell>
          <cell r="CG32">
            <v>0</v>
          </cell>
          <cell r="CH32">
            <v>0.69203202984983736</v>
          </cell>
          <cell r="CI32">
            <v>1.2417354551707778</v>
          </cell>
          <cell r="CJ32">
            <v>480532</v>
          </cell>
          <cell r="CK32">
            <v>96.210658187175881</v>
          </cell>
          <cell r="CL32">
            <v>0</v>
          </cell>
          <cell r="CM32">
            <v>0.97208087851725722</v>
          </cell>
          <cell r="CN32">
            <v>2.0031910092518377</v>
          </cell>
          <cell r="CO32">
            <v>1.6224632322113077</v>
          </cell>
          <cell r="CP32" t="str">
            <v>Зубцовский</v>
          </cell>
          <cell r="CQ32">
            <v>2.132051513436231</v>
          </cell>
          <cell r="CR32">
            <v>2.2807567634142991</v>
          </cell>
          <cell r="CS32">
            <v>4.4171745060766243</v>
          </cell>
          <cell r="CT32">
            <v>3.2815710890886383</v>
          </cell>
          <cell r="CU32">
            <v>2.9364609296273714</v>
          </cell>
          <cell r="CV32">
            <v>4.4416836930478514</v>
          </cell>
          <cell r="CW32">
            <v>3.4037658420627057</v>
          </cell>
          <cell r="CX32">
            <v>1.6224632322113077</v>
          </cell>
          <cell r="CY32">
            <v>24.515927568965026</v>
          </cell>
          <cell r="CZ32">
            <v>2</v>
          </cell>
        </row>
        <row r="33">
          <cell r="D33" t="str">
            <v>Селижаровский</v>
          </cell>
          <cell r="E33">
            <v>12125</v>
          </cell>
          <cell r="F33">
            <v>1110421</v>
          </cell>
          <cell r="G33">
            <v>91581.113402061863</v>
          </cell>
          <cell r="H33">
            <v>0</v>
          </cell>
          <cell r="I33">
            <v>0.94755421621353209</v>
          </cell>
          <cell r="J33">
            <v>1.7678383919576928</v>
          </cell>
          <cell r="K33">
            <v>882760</v>
          </cell>
          <cell r="L33">
            <v>125.78968235987131</v>
          </cell>
          <cell r="M33">
            <v>0</v>
          </cell>
          <cell r="N33">
            <v>1.1946886307998485</v>
          </cell>
          <cell r="O33">
            <v>3.0492123274269831</v>
          </cell>
          <cell r="P33">
            <v>2.4085253596923382</v>
          </cell>
          <cell r="Q33" t="str">
            <v>Селижаровский</v>
          </cell>
          <cell r="R33">
            <v>1407</v>
          </cell>
          <cell r="S33">
            <v>0</v>
          </cell>
          <cell r="T33">
            <v>0.18236862570825466</v>
          </cell>
          <cell r="U33">
            <v>1.0935690494491412</v>
          </cell>
          <cell r="V33">
            <v>1220</v>
          </cell>
          <cell r="W33">
            <v>115.32786885245902</v>
          </cell>
          <cell r="X33">
            <v>0</v>
          </cell>
          <cell r="Y33">
            <v>0.85617863539898165</v>
          </cell>
          <cell r="Z33">
            <v>2.093727711226443</v>
          </cell>
          <cell r="AA33">
            <v>1.5936483803377921</v>
          </cell>
          <cell r="AB33" t="str">
            <v>Селижаровский</v>
          </cell>
          <cell r="AC33" t="str">
            <v>***</v>
          </cell>
          <cell r="AD33" t="str">
            <v>***</v>
          </cell>
          <cell r="AE33">
            <v>0</v>
          </cell>
          <cell r="AF33">
            <v>0</v>
          </cell>
          <cell r="AG33">
            <v>1</v>
          </cell>
          <cell r="AH33" t="str">
            <v>***</v>
          </cell>
          <cell r="AI33" t="str">
            <v>***</v>
          </cell>
          <cell r="AJ33">
            <v>0</v>
          </cell>
          <cell r="AK33">
            <v>0</v>
          </cell>
          <cell r="AL33">
            <v>1.0000000000000004</v>
          </cell>
          <cell r="AM33">
            <v>1.0000000000000002</v>
          </cell>
          <cell r="AN33" t="str">
            <v>Селижаровский</v>
          </cell>
          <cell r="AO33">
            <v>19672</v>
          </cell>
          <cell r="AP33">
            <v>0</v>
          </cell>
          <cell r="AQ33">
            <v>0.93049844752499344</v>
          </cell>
          <cell r="AR33">
            <v>2.440533151059467</v>
          </cell>
          <cell r="AS33">
            <v>18161.241319444445</v>
          </cell>
          <cell r="AT33">
            <v>108.31858711627851</v>
          </cell>
          <cell r="AU33">
            <v>0</v>
          </cell>
          <cell r="AV33">
            <v>0.98650494727448912</v>
          </cell>
          <cell r="AW33">
            <v>1.887069818854525</v>
          </cell>
          <cell r="AX33">
            <v>2.1638014849569958</v>
          </cell>
          <cell r="AY33" t="str">
            <v>Селижаровский</v>
          </cell>
          <cell r="AZ33">
            <v>47.1</v>
          </cell>
          <cell r="BA33">
            <v>0</v>
          </cell>
          <cell r="BB33">
            <v>1.0196381629812896</v>
          </cell>
          <cell r="BC33">
            <v>2.5113122171945701</v>
          </cell>
          <cell r="BD33">
            <v>44.859813084112147</v>
          </cell>
          <cell r="BE33">
            <v>104.99375000000002</v>
          </cell>
          <cell r="BF33">
            <v>0</v>
          </cell>
          <cell r="BG33">
            <v>1.043986619509484</v>
          </cell>
          <cell r="BH33">
            <v>3.2572632203079257</v>
          </cell>
          <cell r="BI33">
            <v>2.8842877187512479</v>
          </cell>
          <cell r="BJ33" t="str">
            <v>Селижаровский</v>
          </cell>
          <cell r="BK33">
            <v>5324</v>
          </cell>
          <cell r="BL33">
            <v>7072</v>
          </cell>
          <cell r="BM33">
            <v>7901</v>
          </cell>
          <cell r="BN33">
            <v>6198</v>
          </cell>
          <cell r="BO33">
            <v>511.17525773195871</v>
          </cell>
          <cell r="BP33">
            <v>0</v>
          </cell>
          <cell r="BQ33">
            <v>1.6550095318639297</v>
          </cell>
          <cell r="BR33">
            <v>3.1005857774955752</v>
          </cell>
          <cell r="BS33" t="str">
            <v>Селижаровский</v>
          </cell>
          <cell r="BT33">
            <v>307.60000000000002</v>
          </cell>
          <cell r="BU33">
            <v>0</v>
          </cell>
          <cell r="BV33">
            <v>1.1017755718159956</v>
          </cell>
          <cell r="BW33">
            <v>3.6747720364741641</v>
          </cell>
          <cell r="BX33">
            <v>300.60000000000002</v>
          </cell>
          <cell r="BY33">
            <v>102.32867598137059</v>
          </cell>
          <cell r="BZ33">
            <v>0</v>
          </cell>
          <cell r="CA33">
            <v>1.0110590483352304</v>
          </cell>
          <cell r="CB33">
            <v>3.8793289588498818</v>
          </cell>
          <cell r="CC33">
            <v>3.7770504976620227</v>
          </cell>
          <cell r="CD33" t="str">
            <v>Селижаровский</v>
          </cell>
          <cell r="CE33">
            <v>208440</v>
          </cell>
          <cell r="CF33">
            <v>17190.927835051545</v>
          </cell>
          <cell r="CG33">
            <v>0</v>
          </cell>
          <cell r="CH33">
            <v>0.41900039869280287</v>
          </cell>
          <cell r="CI33">
            <v>1.0875961323758552</v>
          </cell>
          <cell r="CJ33">
            <v>209052</v>
          </cell>
          <cell r="CK33">
            <v>99.70724987084553</v>
          </cell>
          <cell r="CL33">
            <v>0</v>
          </cell>
          <cell r="CM33">
            <v>1.0074092920186501</v>
          </cell>
          <cell r="CN33">
            <v>2.189104291547066</v>
          </cell>
          <cell r="CO33">
            <v>1.6383502119614606</v>
          </cell>
          <cell r="CP33" t="str">
            <v>Селижаровский</v>
          </cell>
          <cell r="CQ33">
            <v>2.4085253596923382</v>
          </cell>
          <cell r="CR33">
            <v>1.5936483803377921</v>
          </cell>
          <cell r="CS33">
            <v>1.0000000000000002</v>
          </cell>
          <cell r="CT33">
            <v>2.1638014849569958</v>
          </cell>
          <cell r="CU33">
            <v>2.8842877187512479</v>
          </cell>
          <cell r="CV33">
            <v>3.1005857774955752</v>
          </cell>
          <cell r="CW33">
            <v>3.7770504976620227</v>
          </cell>
          <cell r="CX33">
            <v>1.6383502119614606</v>
          </cell>
          <cell r="CY33">
            <v>18.566249430857432</v>
          </cell>
          <cell r="CZ33">
            <v>8</v>
          </cell>
        </row>
        <row r="34">
          <cell r="D34" t="str">
            <v>Спировский</v>
          </cell>
          <cell r="E34">
            <v>11354</v>
          </cell>
          <cell r="F34">
            <v>136487</v>
          </cell>
          <cell r="G34">
            <v>12021.049850273032</v>
          </cell>
          <cell r="H34">
            <v>0</v>
          </cell>
          <cell r="I34">
            <v>0.12437713460560319</v>
          </cell>
          <cell r="J34">
            <v>1.1007874139524176</v>
          </cell>
          <cell r="K34">
            <v>55587</v>
          </cell>
          <cell r="L34">
            <v>245.5376257038516</v>
          </cell>
          <cell r="M34">
            <v>0</v>
          </cell>
          <cell r="N34">
            <v>2.3319957913778793</v>
          </cell>
          <cell r="O34">
            <v>5</v>
          </cell>
          <cell r="P34">
            <v>3.0503937069762088</v>
          </cell>
          <cell r="Q34" t="str">
            <v>Спировский</v>
          </cell>
          <cell r="R34">
            <v>2348</v>
          </cell>
          <cell r="S34">
            <v>0</v>
          </cell>
          <cell r="T34">
            <v>0.30433655519757064</v>
          </cell>
          <cell r="U34">
            <v>1.1900076863950808</v>
          </cell>
          <cell r="V34">
            <v>1471</v>
          </cell>
          <cell r="W34">
            <v>159.61930659415364</v>
          </cell>
          <cell r="X34">
            <v>0</v>
          </cell>
          <cell r="Y34">
            <v>1.1849923306737686</v>
          </cell>
          <cell r="Z34">
            <v>2.5984591541425739</v>
          </cell>
          <cell r="AA34">
            <v>1.8942334202688274</v>
          </cell>
          <cell r="AB34" t="str">
            <v>Спировский</v>
          </cell>
          <cell r="AC34">
            <v>134938</v>
          </cell>
          <cell r="AD34">
            <v>11884.622159591334</v>
          </cell>
          <cell r="AE34">
            <v>0</v>
          </cell>
          <cell r="AF34">
            <v>0.4385564597687428</v>
          </cell>
          <cell r="AG34">
            <v>2.2567954588977557</v>
          </cell>
          <cell r="AH34" t="str">
            <v>***</v>
          </cell>
          <cell r="AI34" t="str">
            <v>***</v>
          </cell>
          <cell r="AJ34">
            <v>0</v>
          </cell>
          <cell r="AK34">
            <v>0</v>
          </cell>
          <cell r="AL34">
            <v>1.0000000000000004</v>
          </cell>
          <cell r="AM34">
            <v>1.6283977294488781</v>
          </cell>
          <cell r="AN34" t="str">
            <v>Спировский</v>
          </cell>
          <cell r="AO34">
            <v>19272</v>
          </cell>
          <cell r="AP34">
            <v>0</v>
          </cell>
          <cell r="AQ34">
            <v>0.91157818629024367</v>
          </cell>
          <cell r="AR34">
            <v>2.3038277511961724</v>
          </cell>
          <cell r="AS34">
            <v>17278.439153439154</v>
          </cell>
          <cell r="AT34">
            <v>111.53785263157894</v>
          </cell>
          <cell r="AU34">
            <v>0</v>
          </cell>
          <cell r="AV34">
            <v>1.0158242122499899</v>
          </cell>
          <cell r="AW34">
            <v>2.2944975046310314</v>
          </cell>
          <cell r="AX34">
            <v>2.2991626279136019</v>
          </cell>
          <cell r="AY34" t="str">
            <v>Спировский</v>
          </cell>
          <cell r="AZ34">
            <v>35.799999999999997</v>
          </cell>
          <cell r="BA34">
            <v>0</v>
          </cell>
          <cell r="BB34">
            <v>0.77501159734034319</v>
          </cell>
          <cell r="BC34">
            <v>1.4886877828054295</v>
          </cell>
          <cell r="BD34">
            <v>40.935672514619881</v>
          </cell>
          <cell r="BE34">
            <v>87.454285714285703</v>
          </cell>
          <cell r="BF34">
            <v>0</v>
          </cell>
          <cell r="BG34">
            <v>0.86958608588105168</v>
          </cell>
          <cell r="BH34">
            <v>1.0000000000000004</v>
          </cell>
          <cell r="BI34">
            <v>1.244343891402715</v>
          </cell>
          <cell r="BJ34" t="str">
            <v>Спировский</v>
          </cell>
          <cell r="BK34">
            <v>844</v>
          </cell>
          <cell r="BL34">
            <v>1478</v>
          </cell>
          <cell r="BM34">
            <v>737</v>
          </cell>
          <cell r="BN34">
            <v>790.5</v>
          </cell>
          <cell r="BO34">
            <v>69.623040338206792</v>
          </cell>
          <cell r="BP34">
            <v>0</v>
          </cell>
          <cell r="BQ34">
            <v>0.22541543952719981</v>
          </cell>
          <cell r="BR34">
            <v>1.0153458625004648</v>
          </cell>
          <cell r="BS34" t="str">
            <v>Спировский</v>
          </cell>
          <cell r="BT34">
            <v>263.3</v>
          </cell>
          <cell r="BU34">
            <v>0</v>
          </cell>
          <cell r="BV34">
            <v>0.94309983114158535</v>
          </cell>
          <cell r="BW34">
            <v>2.77710233029382</v>
          </cell>
          <cell r="BX34">
            <v>259.39999999999998</v>
          </cell>
          <cell r="BY34">
            <v>101.5034695451041</v>
          </cell>
          <cell r="BZ34">
            <v>0</v>
          </cell>
          <cell r="CA34">
            <v>1.002905591582955</v>
          </cell>
          <cell r="CB34">
            <v>3.3970898687589131</v>
          </cell>
          <cell r="CC34">
            <v>3.0870960995263665</v>
          </cell>
          <cell r="CD34" t="str">
            <v>Спировский</v>
          </cell>
          <cell r="CE34">
            <v>189869</v>
          </cell>
          <cell r="CF34">
            <v>16722.652809582527</v>
          </cell>
          <cell r="CG34">
            <v>0</v>
          </cell>
          <cell r="CH34">
            <v>0.40758697038619673</v>
          </cell>
          <cell r="CI34">
            <v>1.0811527100423572</v>
          </cell>
          <cell r="CJ34">
            <v>183298</v>
          </cell>
          <cell r="CK34">
            <v>103.58487272092441</v>
          </cell>
          <cell r="CL34">
            <v>0</v>
          </cell>
          <cell r="CM34">
            <v>1.0465875192305465</v>
          </cell>
          <cell r="CN34">
            <v>2.3952769467438437</v>
          </cell>
          <cell r="CO34">
            <v>1.7382148283931005</v>
          </cell>
          <cell r="CP34" t="str">
            <v>Спировский</v>
          </cell>
          <cell r="CQ34">
            <v>3.0503937069762088</v>
          </cell>
          <cell r="CR34">
            <v>1.8942334202688274</v>
          </cell>
          <cell r="CS34">
            <v>1.6283977294488781</v>
          </cell>
          <cell r="CT34">
            <v>2.2991626279136019</v>
          </cell>
          <cell r="CU34">
            <v>1.244343891402715</v>
          </cell>
          <cell r="CV34">
            <v>1.0153458625004648</v>
          </cell>
          <cell r="CW34">
            <v>3.0870960995263665</v>
          </cell>
          <cell r="CX34">
            <v>1.7382148283931005</v>
          </cell>
          <cell r="CY34">
            <v>15.957188166430161</v>
          </cell>
          <cell r="CZ34">
            <v>11</v>
          </cell>
        </row>
        <row r="35">
          <cell r="D35" t="str">
            <v>Краснохолмский</v>
          </cell>
          <cell r="E35">
            <v>10508</v>
          </cell>
          <cell r="F35">
            <v>1613</v>
          </cell>
          <cell r="G35">
            <v>153.50209364293872</v>
          </cell>
          <cell r="H35">
            <v>0</v>
          </cell>
          <cell r="I35">
            <v>1.5882265526780141E-3</v>
          </cell>
          <cell r="J35">
            <v>1.0012869989932036</v>
          </cell>
          <cell r="K35">
            <v>2383</v>
          </cell>
          <cell r="L35">
            <v>67.687788501888377</v>
          </cell>
          <cell r="M35">
            <v>0</v>
          </cell>
          <cell r="N35">
            <v>0.64286537536395039</v>
          </cell>
          <cell r="O35">
            <v>2.1026870249780476</v>
          </cell>
          <cell r="P35">
            <v>1.5519870119856256</v>
          </cell>
          <cell r="Q35" t="str">
            <v>Краснохолмский</v>
          </cell>
          <cell r="R35">
            <v>760</v>
          </cell>
          <cell r="S35">
            <v>0</v>
          </cell>
          <cell r="T35">
            <v>9.8507573232603785E-2</v>
          </cell>
          <cell r="U35">
            <v>1.0272610812195748</v>
          </cell>
          <cell r="V35">
            <v>733</v>
          </cell>
          <cell r="W35">
            <v>103.68349249658937</v>
          </cell>
          <cell r="X35">
            <v>0</v>
          </cell>
          <cell r="Y35">
            <v>0.7697323465908964</v>
          </cell>
          <cell r="Z35">
            <v>1.9610320215034633</v>
          </cell>
          <cell r="AA35">
            <v>1.4941465513615191</v>
          </cell>
          <cell r="AB35" t="str">
            <v>Краснохолмский</v>
          </cell>
          <cell r="AC35" t="str">
            <v>***</v>
          </cell>
          <cell r="AD35" t="str">
            <v>***</v>
          </cell>
          <cell r="AE35">
            <v>0</v>
          </cell>
          <cell r="AF35">
            <v>0</v>
          </cell>
          <cell r="AG35">
            <v>1</v>
          </cell>
          <cell r="AH35" t="str">
            <v>***</v>
          </cell>
          <cell r="AI35" t="str">
            <v>***</v>
          </cell>
          <cell r="AJ35">
            <v>0</v>
          </cell>
          <cell r="AK35">
            <v>0</v>
          </cell>
          <cell r="AL35">
            <v>1.0000000000000004</v>
          </cell>
          <cell r="AM35">
            <v>1.0000000000000002</v>
          </cell>
          <cell r="AN35" t="str">
            <v>Краснохолмский</v>
          </cell>
          <cell r="AO35">
            <v>16767</v>
          </cell>
          <cell r="AP35">
            <v>0</v>
          </cell>
          <cell r="AQ35">
            <v>0.79309005030762325</v>
          </cell>
          <cell r="AR35">
            <v>1.4477101845522897</v>
          </cell>
          <cell r="AS35">
            <v>14932.727272727272</v>
          </cell>
          <cell r="AT35">
            <v>112.28357482040667</v>
          </cell>
          <cell r="AU35">
            <v>0</v>
          </cell>
          <cell r="AV35">
            <v>1.0226158317509089</v>
          </cell>
          <cell r="AW35">
            <v>2.3888755123418735</v>
          </cell>
          <cell r="AX35">
            <v>1.9182928484470816</v>
          </cell>
          <cell r="AY35" t="str">
            <v>Краснохолмский</v>
          </cell>
          <cell r="AZ35">
            <v>30.4</v>
          </cell>
          <cell r="BA35">
            <v>0</v>
          </cell>
          <cell r="BB35">
            <v>0.65811040668006804</v>
          </cell>
          <cell r="BC35">
            <v>1</v>
          </cell>
          <cell r="BD35">
            <v>32.182562902282037</v>
          </cell>
          <cell r="BE35">
            <v>94.461090909090899</v>
          </cell>
          <cell r="BF35">
            <v>0</v>
          </cell>
          <cell r="BG35">
            <v>0.93925700313932825</v>
          </cell>
          <cell r="BH35">
            <v>1.9017495289738355</v>
          </cell>
          <cell r="BI35">
            <v>1.4508747644869178</v>
          </cell>
          <cell r="BJ35" t="str">
            <v>Краснохолмский</v>
          </cell>
          <cell r="BK35">
            <v>711</v>
          </cell>
          <cell r="BL35">
            <v>1827</v>
          </cell>
          <cell r="BM35">
            <v>1373</v>
          </cell>
          <cell r="BN35">
            <v>1042</v>
          </cell>
          <cell r="BO35">
            <v>99.162542824514659</v>
          </cell>
          <cell r="BP35">
            <v>0</v>
          </cell>
          <cell r="BQ35">
            <v>0.32105418072580627</v>
          </cell>
          <cell r="BR35">
            <v>1.1548468031074912</v>
          </cell>
          <cell r="BS35" t="str">
            <v>Краснохолмский</v>
          </cell>
          <cell r="BT35">
            <v>247.4</v>
          </cell>
          <cell r="BU35">
            <v>0</v>
          </cell>
          <cell r="BV35">
            <v>0.88614849306657129</v>
          </cell>
          <cell r="BW35">
            <v>2.4549138804457957</v>
          </cell>
          <cell r="BX35">
            <v>254</v>
          </cell>
          <cell r="BY35">
            <v>97.4015748031496</v>
          </cell>
          <cell r="BZ35">
            <v>0</v>
          </cell>
          <cell r="CA35">
            <v>0.96237679792469621</v>
          </cell>
          <cell r="CB35">
            <v>1</v>
          </cell>
          <cell r="CC35">
            <v>1.7274569402228979</v>
          </cell>
          <cell r="CD35" t="str">
            <v>Краснохолмский</v>
          </cell>
          <cell r="CE35">
            <v>305635</v>
          </cell>
          <cell r="CF35">
            <v>29085.934526075369</v>
          </cell>
          <cell r="CG35">
            <v>0</v>
          </cell>
          <cell r="CH35">
            <v>0.70892148927119258</v>
          </cell>
          <cell r="CI35">
            <v>1.2512703571400028</v>
          </cell>
          <cell r="CJ35">
            <v>306804</v>
          </cell>
          <cell r="CK35">
            <v>99.61897498076948</v>
          </cell>
          <cell r="CL35">
            <v>0</v>
          </cell>
          <cell r="CM35">
            <v>1.0065173915336831</v>
          </cell>
          <cell r="CN35">
            <v>2.1844107282022418</v>
          </cell>
          <cell r="CO35">
            <v>1.7178405426711223</v>
          </cell>
          <cell r="CP35" t="str">
            <v>Краснохолмский</v>
          </cell>
          <cell r="CQ35">
            <v>1.5519870119856256</v>
          </cell>
          <cell r="CR35">
            <v>1.4941465513615191</v>
          </cell>
          <cell r="CS35">
            <v>1.0000000000000002</v>
          </cell>
          <cell r="CT35">
            <v>1.9182928484470816</v>
          </cell>
          <cell r="CU35">
            <v>1.4508747644869178</v>
          </cell>
          <cell r="CV35">
            <v>1.1548468031074912</v>
          </cell>
          <cell r="CW35">
            <v>1.7274569402228979</v>
          </cell>
          <cell r="CX35">
            <v>1.7178405426711223</v>
          </cell>
          <cell r="CY35">
            <v>12.015445462282656</v>
          </cell>
          <cell r="CZ35">
            <v>14</v>
          </cell>
        </row>
        <row r="36">
          <cell r="D36" t="str">
            <v>Оленинский</v>
          </cell>
          <cell r="E36">
            <v>12016</v>
          </cell>
          <cell r="F36">
            <v>3887</v>
          </cell>
          <cell r="G36">
            <v>323.48535286284954</v>
          </cell>
          <cell r="H36">
            <v>0</v>
          </cell>
          <cell r="I36">
            <v>3.3469773253664574E-3</v>
          </cell>
          <cell r="J36">
            <v>1.0027121800984617</v>
          </cell>
          <cell r="K36">
            <v>3207</v>
          </cell>
          <cell r="L36">
            <v>121.20361708762081</v>
          </cell>
          <cell r="M36">
            <v>0</v>
          </cell>
          <cell r="N36">
            <v>1.1511324349491503</v>
          </cell>
          <cell r="O36">
            <v>2.9745017365901747</v>
          </cell>
          <cell r="P36">
            <v>1.9886069583443182</v>
          </cell>
          <cell r="Q36" t="str">
            <v>Оленинский</v>
          </cell>
          <cell r="R36">
            <v>1052</v>
          </cell>
          <cell r="S36">
            <v>0</v>
          </cell>
          <cell r="T36">
            <v>0.13635521979039367</v>
          </cell>
          <cell r="U36">
            <v>1.0571867794004612</v>
          </cell>
          <cell r="V36">
            <v>729</v>
          </cell>
          <cell r="W36">
            <v>144.30727023319616</v>
          </cell>
          <cell r="X36">
            <v>0</v>
          </cell>
          <cell r="Y36">
            <v>1.0713178257414369</v>
          </cell>
          <cell r="Z36">
            <v>2.4239679522194764</v>
          </cell>
          <cell r="AA36">
            <v>1.7405773658099688</v>
          </cell>
          <cell r="AB36" t="str">
            <v>Оленинский</v>
          </cell>
          <cell r="AC36">
            <v>275364</v>
          </cell>
          <cell r="AD36">
            <v>22916.444740346204</v>
          </cell>
          <cell r="AE36">
            <v>0</v>
          </cell>
          <cell r="AF36">
            <v>0.84564361751302353</v>
          </cell>
          <cell r="AG36">
            <v>3.4234076016042931</v>
          </cell>
          <cell r="AH36">
            <v>261352</v>
          </cell>
          <cell r="AI36">
            <v>105.36135174018182</v>
          </cell>
          <cell r="AJ36">
            <v>0</v>
          </cell>
          <cell r="AK36">
            <v>0.87618751912527815</v>
          </cell>
          <cell r="AL36">
            <v>3.8841601859541233</v>
          </cell>
          <cell r="AM36">
            <v>3.6537838937792082</v>
          </cell>
          <cell r="AN36" t="str">
            <v>Оленинский</v>
          </cell>
          <cell r="AO36">
            <v>15457</v>
          </cell>
          <cell r="AP36">
            <v>0</v>
          </cell>
          <cell r="AQ36">
            <v>0.73112619476381779</v>
          </cell>
          <cell r="AR36">
            <v>1</v>
          </cell>
          <cell r="AS36">
            <v>14284.619594964424</v>
          </cell>
          <cell r="AT36">
            <v>108.20729174649398</v>
          </cell>
          <cell r="AU36">
            <v>0</v>
          </cell>
          <cell r="AV36">
            <v>0.98549133146002765</v>
          </cell>
          <cell r="AW36">
            <v>1.8729843652833802</v>
          </cell>
          <cell r="AX36">
            <v>1.4364921826416901</v>
          </cell>
          <cell r="AY36" t="str">
            <v>Оленинский</v>
          </cell>
          <cell r="AZ36">
            <v>38.1</v>
          </cell>
          <cell r="BA36">
            <v>0</v>
          </cell>
          <cell r="BB36">
            <v>0.82480284521416425</v>
          </cell>
          <cell r="BC36">
            <v>1.6968325791855206</v>
          </cell>
          <cell r="BD36">
            <v>36.401673640167367</v>
          </cell>
          <cell r="BE36">
            <v>104.66551724137932</v>
          </cell>
          <cell r="BF36">
            <v>0</v>
          </cell>
          <cell r="BG36">
            <v>1.0407228956393995</v>
          </cell>
          <cell r="BH36">
            <v>3.2150208962742228</v>
          </cell>
          <cell r="BI36">
            <v>2.4559267377298717</v>
          </cell>
          <cell r="BJ36" t="str">
            <v>Оленинский</v>
          </cell>
          <cell r="BK36">
            <v>949</v>
          </cell>
          <cell r="BL36">
            <v>2922</v>
          </cell>
          <cell r="BM36">
            <v>5772</v>
          </cell>
          <cell r="BN36">
            <v>1935.5</v>
          </cell>
          <cell r="BO36">
            <v>161.07689747003994</v>
          </cell>
          <cell r="BP36">
            <v>0</v>
          </cell>
          <cell r="BQ36">
            <v>0.52151154940243927</v>
          </cell>
          <cell r="BR36">
            <v>1.4472386845933505</v>
          </cell>
          <cell r="BS36" t="str">
            <v>Оленинский</v>
          </cell>
          <cell r="BT36">
            <v>175.6</v>
          </cell>
          <cell r="BU36">
            <v>0</v>
          </cell>
          <cell r="BV36">
            <v>0.62897201043852025</v>
          </cell>
          <cell r="BW36">
            <v>1</v>
          </cell>
          <cell r="BX36">
            <v>179.4</v>
          </cell>
          <cell r="BY36">
            <v>97.881828316610921</v>
          </cell>
          <cell r="BZ36">
            <v>0</v>
          </cell>
          <cell r="CA36">
            <v>0.96712194541754803</v>
          </cell>
          <cell r="CB36">
            <v>1.2806534306644481</v>
          </cell>
          <cell r="CC36">
            <v>1.1403267153322241</v>
          </cell>
          <cell r="CD36" t="str">
            <v>Оленинский</v>
          </cell>
          <cell r="CE36">
            <v>261148</v>
          </cell>
          <cell r="CF36">
            <v>21733.35552596538</v>
          </cell>
          <cell r="CG36">
            <v>0</v>
          </cell>
          <cell r="CH36">
            <v>0.52971455163371761</v>
          </cell>
          <cell r="CI36">
            <v>1.15009952982401</v>
          </cell>
          <cell r="CJ36">
            <v>271043</v>
          </cell>
          <cell r="CK36">
            <v>96.349287751389994</v>
          </cell>
          <cell r="CL36">
            <v>0</v>
          </cell>
          <cell r="CM36">
            <v>0.97348154608474802</v>
          </cell>
          <cell r="CN36">
            <v>2.0105619234556817</v>
          </cell>
          <cell r="CO36">
            <v>1.5803307266398459</v>
          </cell>
          <cell r="CP36" t="str">
            <v>Оленинский</v>
          </cell>
          <cell r="CQ36">
            <v>1.9886069583443182</v>
          </cell>
          <cell r="CR36">
            <v>1.7405773658099688</v>
          </cell>
          <cell r="CS36">
            <v>3.6537838937792082</v>
          </cell>
          <cell r="CT36">
            <v>1.4364921826416901</v>
          </cell>
          <cell r="CU36">
            <v>2.4559267377298717</v>
          </cell>
          <cell r="CV36">
            <v>1.4472386845933505</v>
          </cell>
          <cell r="CW36">
            <v>1.1403267153322241</v>
          </cell>
          <cell r="CX36">
            <v>1.5803307266398459</v>
          </cell>
          <cell r="CY36">
            <v>15.443283264870477</v>
          </cell>
          <cell r="CZ36">
            <v>12</v>
          </cell>
        </row>
        <row r="37">
          <cell r="D37" t="str">
            <v>Рамешковский</v>
          </cell>
          <cell r="E37">
            <v>15679</v>
          </cell>
          <cell r="F37" t="str">
            <v>***</v>
          </cell>
          <cell r="G37" t="str">
            <v>***</v>
          </cell>
          <cell r="H37">
            <v>0</v>
          </cell>
          <cell r="I37">
            <v>0</v>
          </cell>
          <cell r="J37">
            <v>1</v>
          </cell>
          <cell r="K37" t="str">
            <v>***</v>
          </cell>
          <cell r="L37" t="str">
            <v>***</v>
          </cell>
          <cell r="M37">
            <v>0</v>
          </cell>
          <cell r="N37">
            <v>0</v>
          </cell>
          <cell r="O37">
            <v>1</v>
          </cell>
          <cell r="P37">
            <v>1</v>
          </cell>
          <cell r="Q37" t="str">
            <v>Рамешковский</v>
          </cell>
          <cell r="R37">
            <v>2774</v>
          </cell>
          <cell r="S37">
            <v>0</v>
          </cell>
          <cell r="T37">
            <v>0.3595526422990038</v>
          </cell>
          <cell r="U37">
            <v>1.2336664104534973</v>
          </cell>
          <cell r="V37">
            <v>749</v>
          </cell>
          <cell r="W37">
            <v>370.36048064085446</v>
          </cell>
          <cell r="X37">
            <v>0</v>
          </cell>
          <cell r="Y37">
            <v>2.7495065509834631</v>
          </cell>
          <cell r="Z37">
            <v>5</v>
          </cell>
          <cell r="AA37">
            <v>3.1168332052267487</v>
          </cell>
          <cell r="AB37" t="str">
            <v>Рамешковский</v>
          </cell>
          <cell r="AC37" t="str">
            <v>***</v>
          </cell>
          <cell r="AD37" t="str">
            <v>***</v>
          </cell>
          <cell r="AE37">
            <v>0</v>
          </cell>
          <cell r="AF37">
            <v>0</v>
          </cell>
          <cell r="AG37">
            <v>1</v>
          </cell>
          <cell r="AH37" t="str">
            <v>***</v>
          </cell>
          <cell r="AI37" t="str">
            <v>***</v>
          </cell>
          <cell r="AJ37">
            <v>0</v>
          </cell>
          <cell r="AK37">
            <v>0</v>
          </cell>
          <cell r="AL37">
            <v>1.0000000000000004</v>
          </cell>
          <cell r="AM37">
            <v>1.0000000000000002</v>
          </cell>
          <cell r="AN37" t="str">
            <v>Рамешковский</v>
          </cell>
          <cell r="AO37">
            <v>21549</v>
          </cell>
          <cell r="AP37">
            <v>0</v>
          </cell>
          <cell r="AQ37">
            <v>1.0192817733690567</v>
          </cell>
          <cell r="AR37">
            <v>3.0820232399179766</v>
          </cell>
          <cell r="AS37">
            <v>19574.093444909344</v>
          </cell>
          <cell r="AT37">
            <v>110.08938963456451</v>
          </cell>
          <cell r="AU37">
            <v>0</v>
          </cell>
          <cell r="AV37">
            <v>1.0026324235594224</v>
          </cell>
          <cell r="AW37">
            <v>2.1111811785927865</v>
          </cell>
          <cell r="AX37">
            <v>2.5966022092553818</v>
          </cell>
          <cell r="AY37" t="str">
            <v>Рамешковский</v>
          </cell>
          <cell r="AZ37">
            <v>32.1</v>
          </cell>
          <cell r="BA37">
            <v>0</v>
          </cell>
          <cell r="BB37">
            <v>0.694912633369414</v>
          </cell>
          <cell r="BC37">
            <v>1.1538461538461537</v>
          </cell>
          <cell r="BD37">
            <v>32.96551724137931</v>
          </cell>
          <cell r="BE37">
            <v>97.374476987447707</v>
          </cell>
          <cell r="BF37">
            <v>0</v>
          </cell>
          <cell r="BG37">
            <v>0.96822573778562593</v>
          </cell>
          <cell r="BH37">
            <v>2.2766913820490329</v>
          </cell>
          <cell r="BI37">
            <v>1.7152687679475933</v>
          </cell>
          <cell r="BJ37" t="str">
            <v>Рамешковский</v>
          </cell>
          <cell r="BK37">
            <v>4588</v>
          </cell>
          <cell r="BL37">
            <v>3671</v>
          </cell>
          <cell r="BM37">
            <v>3769</v>
          </cell>
          <cell r="BN37">
            <v>3720</v>
          </cell>
          <cell r="BO37">
            <v>237.26002933860576</v>
          </cell>
          <cell r="BP37">
            <v>0</v>
          </cell>
          <cell r="BQ37">
            <v>0.76816630724253177</v>
          </cell>
          <cell r="BR37">
            <v>1.8070151757167245</v>
          </cell>
          <cell r="BS37" t="str">
            <v>Рамешковский</v>
          </cell>
          <cell r="BT37">
            <v>275.5</v>
          </cell>
          <cell r="BU37">
            <v>0</v>
          </cell>
          <cell r="BV37">
            <v>0.98679834211738227</v>
          </cell>
          <cell r="BW37">
            <v>3.0243161094224922</v>
          </cell>
          <cell r="BX37">
            <v>278.8</v>
          </cell>
          <cell r="BY37">
            <v>98.816355810616926</v>
          </cell>
          <cell r="BZ37">
            <v>0</v>
          </cell>
          <cell r="CA37">
            <v>0.97635554948474856</v>
          </cell>
          <cell r="CB37">
            <v>1.826778216619116</v>
          </cell>
          <cell r="CC37">
            <v>2.4255471630208039</v>
          </cell>
          <cell r="CD37" t="str">
            <v>Рамешковский</v>
          </cell>
          <cell r="CE37">
            <v>284719</v>
          </cell>
          <cell r="CF37">
            <v>18159.257605714651</v>
          </cell>
          <cell r="CG37">
            <v>0</v>
          </cell>
          <cell r="CH37">
            <v>0.44260183334874303</v>
          </cell>
          <cell r="CI37">
            <v>1.1009202631347668</v>
          </cell>
          <cell r="CJ37">
            <v>301914</v>
          </cell>
          <cell r="CK37">
            <v>94.30466954165756</v>
          </cell>
          <cell r="CL37">
            <v>0</v>
          </cell>
          <cell r="CM37">
            <v>0.95282339549105421</v>
          </cell>
          <cell r="CN37">
            <v>1.9018498641702766</v>
          </cell>
          <cell r="CO37">
            <v>1.5013850636525217</v>
          </cell>
          <cell r="CP37" t="str">
            <v>Рамешковский</v>
          </cell>
          <cell r="CQ37">
            <v>1</v>
          </cell>
          <cell r="CR37">
            <v>3.1168332052267487</v>
          </cell>
          <cell r="CS37">
            <v>1.0000000000000002</v>
          </cell>
          <cell r="CT37">
            <v>2.5966022092553818</v>
          </cell>
          <cell r="CU37">
            <v>1.7152687679475933</v>
          </cell>
          <cell r="CV37">
            <v>1.8070151757167245</v>
          </cell>
          <cell r="CW37">
            <v>2.4255471630208039</v>
          </cell>
          <cell r="CX37">
            <v>1.5013850636525217</v>
          </cell>
          <cell r="CY37">
            <v>15.162651584819775</v>
          </cell>
          <cell r="CZ37">
            <v>13</v>
          </cell>
        </row>
        <row r="38">
          <cell r="D38" t="str">
            <v>Фировский</v>
          </cell>
          <cell r="E38">
            <v>8355</v>
          </cell>
          <cell r="F38">
            <v>723</v>
          </cell>
          <cell r="G38">
            <v>86.535008976660677</v>
          </cell>
          <cell r="H38">
            <v>3121.9720318686309</v>
          </cell>
          <cell r="I38">
            <v>2.7718060281554109E-2</v>
          </cell>
          <cell r="J38">
            <v>1.0293196008476677</v>
          </cell>
          <cell r="K38">
            <v>922</v>
          </cell>
          <cell r="L38">
            <v>78.416485900216912</v>
          </cell>
          <cell r="M38">
            <v>56.721138145689757</v>
          </cell>
          <cell r="N38">
            <v>1.382491403800856</v>
          </cell>
          <cell r="O38">
            <v>4.3255726033409072</v>
          </cell>
          <cell r="P38">
            <v>2.6774461020942875</v>
          </cell>
          <cell r="Q38" t="str">
            <v>Фировский</v>
          </cell>
          <cell r="R38">
            <v>1632</v>
          </cell>
          <cell r="S38">
            <v>9605.3333333333339</v>
          </cell>
          <cell r="T38">
            <v>0.16990560799555801</v>
          </cell>
          <cell r="U38">
            <v>1.1149981790526788</v>
          </cell>
          <cell r="V38">
            <v>99</v>
          </cell>
          <cell r="W38">
            <v>1648.4848484848485</v>
          </cell>
          <cell r="X38">
            <v>334.07734866062799</v>
          </cell>
          <cell r="Y38">
            <v>4.9344406470354851</v>
          </cell>
          <cell r="Z38">
            <v>5</v>
          </cell>
          <cell r="AA38">
            <v>3.0574990895263392</v>
          </cell>
          <cell r="AB38" t="str">
            <v>Фировский</v>
          </cell>
          <cell r="AC38">
            <v>59369</v>
          </cell>
          <cell r="AD38">
            <v>7105.8049072411732</v>
          </cell>
          <cell r="AE38">
            <v>18269.068277862905</v>
          </cell>
          <cell r="AF38">
            <v>0.38895278068731387</v>
          </cell>
          <cell r="AG38">
            <v>1.649751985842447</v>
          </cell>
          <cell r="AH38">
            <v>46139</v>
          </cell>
          <cell r="AI38">
            <v>128.67422354190597</v>
          </cell>
          <cell r="AJ38">
            <v>116.88193463046211</v>
          </cell>
          <cell r="AK38">
            <v>1.1008906034001471</v>
          </cell>
          <cell r="AL38">
            <v>5</v>
          </cell>
          <cell r="AM38">
            <v>3.3248759929212235</v>
          </cell>
          <cell r="AN38" t="str">
            <v>Фировский</v>
          </cell>
          <cell r="AO38">
            <v>16633</v>
          </cell>
          <cell r="AP38">
            <v>21607.111111111109</v>
          </cell>
          <cell r="AQ38">
            <v>0.7697928665459931</v>
          </cell>
          <cell r="AR38">
            <v>1.0067725361980382</v>
          </cell>
          <cell r="AS38">
            <v>14873.003194888179</v>
          </cell>
          <cell r="AT38">
            <v>111.83349981204016</v>
          </cell>
          <cell r="AU38">
            <v>112.21068461924884</v>
          </cell>
          <cell r="AV38">
            <v>0.99663860167604779</v>
          </cell>
          <cell r="AW38">
            <v>2.3347747617577017</v>
          </cell>
          <cell r="AX38">
            <v>1.67077364897787</v>
          </cell>
          <cell r="AY38" t="str">
            <v>Фировский</v>
          </cell>
          <cell r="AZ38">
            <v>29.7</v>
          </cell>
          <cell r="BA38">
            <v>40.75555555555556</v>
          </cell>
          <cell r="BB38">
            <v>0.72873500545256265</v>
          </cell>
          <cell r="BC38">
            <v>1.5670261941448387</v>
          </cell>
          <cell r="BD38">
            <v>29.170549860205032</v>
          </cell>
          <cell r="BE38">
            <v>101.8150159744409</v>
          </cell>
          <cell r="BF38">
            <v>95.476947117290536</v>
          </cell>
          <cell r="BG38">
            <v>1.0663832375093041</v>
          </cell>
          <cell r="BH38">
            <v>4.4306320901155001</v>
          </cell>
          <cell r="BI38">
            <v>2.9988291421301696</v>
          </cell>
          <cell r="BJ38" t="str">
            <v>Фировский</v>
          </cell>
          <cell r="BK38">
            <v>670</v>
          </cell>
          <cell r="BL38">
            <v>1032</v>
          </cell>
          <cell r="BM38">
            <v>439</v>
          </cell>
          <cell r="BN38">
            <v>554.5</v>
          </cell>
          <cell r="BO38">
            <v>66.367444643925793</v>
          </cell>
          <cell r="BP38">
            <v>175.35994245372166</v>
          </cell>
          <cell r="BQ38">
            <v>0.37846411053334195</v>
          </cell>
          <cell r="BR38">
            <v>1.0687619813931368</v>
          </cell>
          <cell r="BS38" t="str">
            <v>Фировский</v>
          </cell>
          <cell r="BT38">
            <v>192.7</v>
          </cell>
          <cell r="BU38">
            <v>237.61111111111111</v>
          </cell>
          <cell r="BV38">
            <v>0.81098901098901088</v>
          </cell>
          <cell r="BW38">
            <v>1.5337118523775719</v>
          </cell>
          <cell r="BX38">
            <v>201</v>
          </cell>
          <cell r="BY38">
            <v>95.870646766169145</v>
          </cell>
          <cell r="BZ38">
            <v>99.507986982176092</v>
          </cell>
          <cell r="CA38">
            <v>0.9634467510968896</v>
          </cell>
          <cell r="CB38">
            <v>1</v>
          </cell>
          <cell r="CC38">
            <v>1.266855926188786</v>
          </cell>
          <cell r="CD38" t="str">
            <v>Фировский</v>
          </cell>
          <cell r="CE38">
            <v>116594</v>
          </cell>
          <cell r="CF38">
            <v>13954.997007779772</v>
          </cell>
          <cell r="CG38">
            <v>43161.777353967067</v>
          </cell>
          <cell r="CH38">
            <v>0.32331840492423897</v>
          </cell>
          <cell r="CI38">
            <v>1</v>
          </cell>
          <cell r="CJ38">
            <v>120442</v>
          </cell>
          <cell r="CK38">
            <v>96.805101210541181</v>
          </cell>
          <cell r="CL38">
            <v>106.81905200431835</v>
          </cell>
          <cell r="CM38">
            <v>0.90625313924923867</v>
          </cell>
          <cell r="CN38">
            <v>1.1391509955512209</v>
          </cell>
          <cell r="CO38">
            <v>1.0695754977756105</v>
          </cell>
          <cell r="CP38" t="str">
            <v>Фировский</v>
          </cell>
          <cell r="CQ38">
            <v>2.6774461020942875</v>
          </cell>
          <cell r="CR38">
            <v>3.0574990895263392</v>
          </cell>
          <cell r="CS38">
            <v>3.3248759929212235</v>
          </cell>
          <cell r="CT38">
            <v>1.67077364897787</v>
          </cell>
          <cell r="CU38">
            <v>2.9988291421301696</v>
          </cell>
          <cell r="CV38">
            <v>1.0687619813931368</v>
          </cell>
          <cell r="CW38">
            <v>1.266855926188786</v>
          </cell>
          <cell r="CX38">
            <v>1.0695754977756105</v>
          </cell>
          <cell r="CY38">
            <v>17.13461738100742</v>
          </cell>
          <cell r="CZ38">
            <v>6</v>
          </cell>
        </row>
        <row r="39">
          <cell r="D39" t="str">
            <v>Сонковский</v>
          </cell>
          <cell r="E39">
            <v>8307</v>
          </cell>
          <cell r="F39">
            <v>1331</v>
          </cell>
          <cell r="G39">
            <v>160.22631515589262</v>
          </cell>
          <cell r="H39">
            <v>0</v>
          </cell>
          <cell r="I39">
            <v>5.1322149436422229E-2</v>
          </cell>
          <cell r="J39">
            <v>1.0542875266463594</v>
          </cell>
          <cell r="K39">
            <v>2337</v>
          </cell>
          <cell r="L39">
            <v>56.953359007274287</v>
          </cell>
          <cell r="M39">
            <v>0</v>
          </cell>
          <cell r="N39">
            <v>1.0040940797236484</v>
          </cell>
          <cell r="O39">
            <v>3.4153407055735778</v>
          </cell>
          <cell r="P39">
            <v>2.2348141161099688</v>
          </cell>
          <cell r="Q39" t="str">
            <v>Сонковский</v>
          </cell>
          <cell r="R39">
            <v>2267</v>
          </cell>
          <cell r="S39">
            <v>0</v>
          </cell>
          <cell r="T39">
            <v>0.23601471404775123</v>
          </cell>
          <cell r="U39">
            <v>1.1694123695880374</v>
          </cell>
          <cell r="V39">
            <v>1860</v>
          </cell>
          <cell r="W39">
            <v>121.88172043010752</v>
          </cell>
          <cell r="X39">
            <v>0</v>
          </cell>
          <cell r="Y39">
            <v>0.36483084207520128</v>
          </cell>
          <cell r="Z39">
            <v>1.2087112137158393</v>
          </cell>
          <cell r="AA39">
            <v>1.1890617916519384</v>
          </cell>
          <cell r="AB39" t="str">
            <v>Сонковский</v>
          </cell>
          <cell r="AC39">
            <v>20217</v>
          </cell>
          <cell r="AD39">
            <v>2433.7305886601662</v>
          </cell>
          <cell r="AE39">
            <v>0</v>
          </cell>
          <cell r="AF39">
            <v>0.1332159118157755</v>
          </cell>
          <cell r="AG39">
            <v>1.2225393609351709</v>
          </cell>
          <cell r="AH39">
            <v>17642</v>
          </cell>
          <cell r="AI39">
            <v>114.59585081056569</v>
          </cell>
          <cell r="AJ39">
            <v>0</v>
          </cell>
          <cell r="AK39">
            <v>0.98044108503915361</v>
          </cell>
          <cell r="AL39">
            <v>4.5623560851950957</v>
          </cell>
          <cell r="AM39">
            <v>2.8924477230651333</v>
          </cell>
          <cell r="AN39" t="str">
            <v>Сонковский</v>
          </cell>
          <cell r="AO39">
            <v>20734</v>
          </cell>
          <cell r="AP39">
            <v>0</v>
          </cell>
          <cell r="AQ39">
            <v>0.95959149251275311</v>
          </cell>
          <cell r="AR39">
            <v>1.9645025688930411</v>
          </cell>
          <cell r="AS39">
            <v>19345.814422592033</v>
          </cell>
          <cell r="AT39">
            <v>107.17563782575546</v>
          </cell>
          <cell r="AU39">
            <v>0</v>
          </cell>
          <cell r="AV39">
            <v>0.95512863315487107</v>
          </cell>
          <cell r="AW39">
            <v>1.6547025070462551</v>
          </cell>
          <cell r="AX39">
            <v>1.8096025379696481</v>
          </cell>
          <cell r="AY39" t="str">
            <v>Сонковский</v>
          </cell>
          <cell r="AZ39">
            <v>57.8</v>
          </cell>
          <cell r="BA39">
            <v>0</v>
          </cell>
          <cell r="BB39">
            <v>1.4182115594329332</v>
          </cell>
          <cell r="BC39">
            <v>3.2989214175654853</v>
          </cell>
          <cell r="BD39">
            <v>56.738197424892704</v>
          </cell>
          <cell r="BE39">
            <v>101.87140695915279</v>
          </cell>
          <cell r="BF39">
            <v>0</v>
          </cell>
          <cell r="BG39">
            <v>1.0669738615962119</v>
          </cell>
          <cell r="BH39">
            <v>4.4389125315191462</v>
          </cell>
          <cell r="BI39">
            <v>3.8689169745423158</v>
          </cell>
          <cell r="BJ39" t="str">
            <v>Сонковский</v>
          </cell>
          <cell r="BK39">
            <v>620</v>
          </cell>
          <cell r="BL39">
            <v>1731</v>
          </cell>
          <cell r="BM39">
            <v>1692</v>
          </cell>
          <cell r="BN39">
            <v>1156</v>
          </cell>
          <cell r="BO39">
            <v>139.15974479354762</v>
          </cell>
          <cell r="BP39">
            <v>0</v>
          </cell>
          <cell r="BQ39">
            <v>0.79356632333677091</v>
          </cell>
          <cell r="BR39">
            <v>1.589454976987958</v>
          </cell>
          <cell r="BS39" t="str">
            <v>Сонковский</v>
          </cell>
          <cell r="BT39">
            <v>185.4</v>
          </cell>
          <cell r="BU39">
            <v>0</v>
          </cell>
          <cell r="BV39">
            <v>0.78026654196866962</v>
          </cell>
          <cell r="BW39">
            <v>1.3264726756564937</v>
          </cell>
          <cell r="BX39">
            <v>178.4</v>
          </cell>
          <cell r="BY39">
            <v>103.9237668161435</v>
          </cell>
          <cell r="BZ39">
            <v>0</v>
          </cell>
          <cell r="CA39">
            <v>1.0443761346992011</v>
          </cell>
          <cell r="CB39">
            <v>5</v>
          </cell>
          <cell r="CC39">
            <v>3.1632363378282466</v>
          </cell>
          <cell r="CD39" t="str">
            <v>Сонковский</v>
          </cell>
          <cell r="CE39">
            <v>491044</v>
          </cell>
          <cell r="CF39">
            <v>59112.074154327674</v>
          </cell>
          <cell r="CG39">
            <v>0</v>
          </cell>
          <cell r="CH39">
            <v>1.3695468022448012</v>
          </cell>
          <cell r="CI39">
            <v>3.6363416561324877</v>
          </cell>
          <cell r="CJ39">
            <v>443288</v>
          </cell>
          <cell r="CK39">
            <v>110.77313168865388</v>
          </cell>
          <cell r="CL39">
            <v>0</v>
          </cell>
          <cell r="CM39">
            <v>1.0370166146407636</v>
          </cell>
          <cell r="CN39">
            <v>3.0982512158096407</v>
          </cell>
          <cell r="CO39">
            <v>3.3672964359710642</v>
          </cell>
          <cell r="CP39" t="str">
            <v>Сонковский</v>
          </cell>
          <cell r="CQ39">
            <v>2.2348141161099688</v>
          </cell>
          <cell r="CR39">
            <v>1.1890617916519384</v>
          </cell>
          <cell r="CS39">
            <v>2.8924477230651333</v>
          </cell>
          <cell r="CT39">
            <v>1.8096025379696481</v>
          </cell>
          <cell r="CU39">
            <v>3.8689169745423158</v>
          </cell>
          <cell r="CV39">
            <v>1.589454976987958</v>
          </cell>
          <cell r="CW39">
            <v>3.1632363378282466</v>
          </cell>
          <cell r="CX39">
            <v>3.3672964359710642</v>
          </cell>
          <cell r="CY39">
            <v>20.114830894126271</v>
          </cell>
          <cell r="CZ39">
            <v>3</v>
          </cell>
        </row>
        <row r="40">
          <cell r="D40" t="str">
            <v>Пеновский</v>
          </cell>
          <cell r="E40">
            <v>6257</v>
          </cell>
          <cell r="F40" t="str">
            <v>***</v>
          </cell>
          <cell r="G40" t="str">
            <v>***</v>
          </cell>
          <cell r="H40">
            <v>0</v>
          </cell>
          <cell r="I40">
            <v>0</v>
          </cell>
          <cell r="J40">
            <v>1</v>
          </cell>
          <cell r="K40" t="str">
            <v>***</v>
          </cell>
          <cell r="L40" t="str">
            <v>***</v>
          </cell>
          <cell r="M40">
            <v>0</v>
          </cell>
          <cell r="N40">
            <v>0</v>
          </cell>
          <cell r="O40">
            <v>1</v>
          </cell>
          <cell r="P40">
            <v>1</v>
          </cell>
          <cell r="Q40" t="str">
            <v>Пеновский</v>
          </cell>
          <cell r="R40">
            <v>29829</v>
          </cell>
          <cell r="S40">
            <v>0</v>
          </cell>
          <cell r="T40">
            <v>3.1054622431982231</v>
          </cell>
          <cell r="U40">
            <v>3.5312453137385118</v>
          </cell>
          <cell r="V40">
            <v>24464</v>
          </cell>
          <cell r="W40">
            <v>121.9301831262263</v>
          </cell>
          <cell r="X40">
            <v>0</v>
          </cell>
          <cell r="Y40">
            <v>0.36497590637337374</v>
          </cell>
          <cell r="Z40">
            <v>1.2088315698666765</v>
          </cell>
          <cell r="AA40">
            <v>2.3700384418025942</v>
          </cell>
          <cell r="AB40" t="str">
            <v>Пеновский</v>
          </cell>
          <cell r="AC40">
            <v>213263</v>
          </cell>
          <cell r="AD40">
            <v>34083.906025251723</v>
          </cell>
          <cell r="AE40">
            <v>0</v>
          </cell>
          <cell r="AF40">
            <v>1.8656619761256275</v>
          </cell>
          <cell r="AG40">
            <v>4.1166188650362034</v>
          </cell>
          <cell r="AH40">
            <v>171130</v>
          </cell>
          <cell r="AI40">
            <v>124.62046397475603</v>
          </cell>
          <cell r="AJ40">
            <v>0</v>
          </cell>
          <cell r="AK40">
            <v>1.0662080874068376</v>
          </cell>
          <cell r="AL40">
            <v>4.8739837877217189</v>
          </cell>
          <cell r="AM40">
            <v>4.4953013263789607</v>
          </cell>
          <cell r="AN40" t="str">
            <v>Пеновский</v>
          </cell>
          <cell r="AO40">
            <v>21019</v>
          </cell>
          <cell r="AP40">
            <v>0</v>
          </cell>
          <cell r="AQ40">
            <v>0.97278159453677804</v>
          </cell>
          <cell r="AR40">
            <v>2.0310602522185897</v>
          </cell>
          <cell r="AS40">
            <v>19810.220525869379</v>
          </cell>
          <cell r="AT40">
            <v>106.10179716350015</v>
          </cell>
          <cell r="AU40">
            <v>0</v>
          </cell>
          <cell r="AV40">
            <v>0.94555877208594485</v>
          </cell>
          <cell r="AW40">
            <v>1.4979161440043338</v>
          </cell>
          <cell r="AX40">
            <v>1.7644881981114617</v>
          </cell>
          <cell r="AY40" t="str">
            <v>Пеновский</v>
          </cell>
          <cell r="AZ40">
            <v>39.1</v>
          </cell>
          <cell r="BA40">
            <v>0</v>
          </cell>
          <cell r="BB40">
            <v>0.95937840785169026</v>
          </cell>
          <cell r="BC40">
            <v>2.1463790446841298</v>
          </cell>
          <cell r="BD40">
            <v>38.7192118226601</v>
          </cell>
          <cell r="BE40">
            <v>100.98346055979644</v>
          </cell>
          <cell r="BF40">
            <v>0</v>
          </cell>
          <cell r="BG40">
            <v>1.057673748572431</v>
          </cell>
          <cell r="BH40">
            <v>4.3085266521624774</v>
          </cell>
          <cell r="BI40">
            <v>3.2274528484233036</v>
          </cell>
          <cell r="BJ40" t="str">
            <v>Пеновский</v>
          </cell>
          <cell r="BK40">
            <v>7802</v>
          </cell>
          <cell r="BL40">
            <v>3663</v>
          </cell>
          <cell r="BM40">
            <v>4045</v>
          </cell>
          <cell r="BN40">
            <v>3854</v>
          </cell>
          <cell r="BO40">
            <v>615.95013584785045</v>
          </cell>
          <cell r="BP40">
            <v>0</v>
          </cell>
          <cell r="BQ40">
            <v>3.512490522232024</v>
          </cell>
          <cell r="BR40">
            <v>5</v>
          </cell>
          <cell r="BS40" t="str">
            <v>Пеновский</v>
          </cell>
          <cell r="BT40">
            <v>314.8</v>
          </cell>
          <cell r="BU40">
            <v>0</v>
          </cell>
          <cell r="BV40">
            <v>1.3248538695347207</v>
          </cell>
          <cell r="BW40">
            <v>5</v>
          </cell>
          <cell r="BX40">
            <v>327.2</v>
          </cell>
          <cell r="BY40">
            <v>96.210268948655269</v>
          </cell>
          <cell r="BZ40">
            <v>0</v>
          </cell>
          <cell r="CA40">
            <v>0.96685976539640472</v>
          </cell>
          <cell r="CB40">
            <v>1.1686909820683544</v>
          </cell>
          <cell r="CC40">
            <v>3.0843454910341772</v>
          </cell>
          <cell r="CD40" t="str">
            <v>Пеновский</v>
          </cell>
          <cell r="CE40">
            <v>168188</v>
          </cell>
          <cell r="CF40">
            <v>26879.974428639922</v>
          </cell>
          <cell r="CG40">
            <v>0</v>
          </cell>
          <cell r="CH40">
            <v>0.62277264924006526</v>
          </cell>
          <cell r="CI40">
            <v>1.7545806445488772</v>
          </cell>
          <cell r="CJ40">
            <v>155630</v>
          </cell>
          <cell r="CK40">
            <v>108.06913834093683</v>
          </cell>
          <cell r="CL40">
            <v>0</v>
          </cell>
          <cell r="CM40">
            <v>1.0117028405809849</v>
          </cell>
          <cell r="CN40">
            <v>2.7189998982104577</v>
          </cell>
          <cell r="CO40">
            <v>2.2367902713796672</v>
          </cell>
          <cell r="CP40" t="str">
            <v>Пеновский</v>
          </cell>
          <cell r="CQ40">
            <v>1</v>
          </cell>
          <cell r="CR40">
            <v>2.3700384418025942</v>
          </cell>
          <cell r="CS40">
            <v>4.4953013263789607</v>
          </cell>
          <cell r="CT40">
            <v>1.7644881981114617</v>
          </cell>
          <cell r="CU40">
            <v>3.2274528484233036</v>
          </cell>
          <cell r="CV40">
            <v>5</v>
          </cell>
          <cell r="CW40">
            <v>3.0843454910341772</v>
          </cell>
          <cell r="CX40">
            <v>2.2367902713796672</v>
          </cell>
          <cell r="CY40">
            <v>23.178416577130164</v>
          </cell>
          <cell r="CZ40">
            <v>2</v>
          </cell>
        </row>
        <row r="41">
          <cell r="D41" t="str">
            <v>Кесовогорский</v>
          </cell>
          <cell r="E41">
            <v>7862</v>
          </cell>
          <cell r="F41">
            <v>25887</v>
          </cell>
          <cell r="G41">
            <v>3292.6736199440347</v>
          </cell>
          <cell r="H41">
            <v>0</v>
          </cell>
          <cell r="I41">
            <v>1.0546774879252303</v>
          </cell>
          <cell r="J41">
            <v>2.1156164123637313</v>
          </cell>
          <cell r="K41">
            <v>123627</v>
          </cell>
          <cell r="L41">
            <v>20.939600572690431</v>
          </cell>
          <cell r="M41">
            <v>0</v>
          </cell>
          <cell r="N41">
            <v>0.36916749658489761</v>
          </cell>
          <cell r="O41">
            <v>1.8880296176246816</v>
          </cell>
          <cell r="P41">
            <v>2.0018230149942067</v>
          </cell>
          <cell r="Q41" t="str">
            <v>Кесовогорский</v>
          </cell>
          <cell r="R41">
            <v>46969</v>
          </cell>
          <cell r="S41">
            <v>0</v>
          </cell>
          <cell r="T41">
            <v>4.8898875624652964</v>
          </cell>
          <cell r="U41">
            <v>5</v>
          </cell>
          <cell r="V41">
            <v>124119</v>
          </cell>
          <cell r="W41">
            <v>37.841909780130358</v>
          </cell>
          <cell r="X41">
            <v>0</v>
          </cell>
          <cell r="Y41">
            <v>0.11327289902127428</v>
          </cell>
          <cell r="Z41">
            <v>1</v>
          </cell>
          <cell r="AA41">
            <v>3</v>
          </cell>
          <cell r="AB41" t="str">
            <v>Кесовогорский</v>
          </cell>
          <cell r="AC41">
            <v>343921</v>
          </cell>
          <cell r="AD41">
            <v>43744.721444924959</v>
          </cell>
          <cell r="AE41">
            <v>0</v>
          </cell>
          <cell r="AF41">
            <v>2.3944692077116789</v>
          </cell>
          <cell r="AG41">
            <v>5</v>
          </cell>
          <cell r="AH41">
            <v>322916</v>
          </cell>
          <cell r="AI41">
            <v>106.50478762278735</v>
          </cell>
          <cell r="AJ41">
            <v>0</v>
          </cell>
          <cell r="AK41">
            <v>0.91121684424129779</v>
          </cell>
          <cell r="AL41">
            <v>4.3108352144235447</v>
          </cell>
          <cell r="AM41">
            <v>4.6554176072117723</v>
          </cell>
          <cell r="AN41" t="str">
            <v>Кесовогорский</v>
          </cell>
          <cell r="AO41">
            <v>33732</v>
          </cell>
          <cell r="AP41">
            <v>0</v>
          </cell>
          <cell r="AQ41">
            <v>1.5611527069277604</v>
          </cell>
          <cell r="AR41">
            <v>5</v>
          </cell>
          <cell r="AS41">
            <v>32847.887608651712</v>
          </cell>
          <cell r="AT41">
            <v>102.69153499878459</v>
          </cell>
          <cell r="AU41">
            <v>0</v>
          </cell>
          <cell r="AV41">
            <v>0.9151671727806987</v>
          </cell>
          <cell r="AW41">
            <v>1</v>
          </cell>
          <cell r="AX41">
            <v>3</v>
          </cell>
          <cell r="AY41" t="str">
            <v>Кесовогорский</v>
          </cell>
          <cell r="AZ41">
            <v>85.4</v>
          </cell>
          <cell r="BA41">
            <v>0</v>
          </cell>
          <cell r="BB41">
            <v>2.0954198473282442</v>
          </cell>
          <cell r="BC41">
            <v>5</v>
          </cell>
          <cell r="BD41">
            <v>85.021912864140248</v>
          </cell>
          <cell r="BE41">
            <v>100.44469375379018</v>
          </cell>
          <cell r="BF41">
            <v>0</v>
          </cell>
          <cell r="BG41">
            <v>1.0520308491891441</v>
          </cell>
          <cell r="BH41">
            <v>4.2294142374714188</v>
          </cell>
          <cell r="BI41">
            <v>4.6147071187357094</v>
          </cell>
          <cell r="BJ41" t="str">
            <v>Кесовогорский</v>
          </cell>
          <cell r="BK41">
            <v>2589</v>
          </cell>
          <cell r="BL41">
            <v>2337</v>
          </cell>
          <cell r="BM41">
            <v>2187</v>
          </cell>
          <cell r="BN41">
            <v>2262</v>
          </cell>
          <cell r="BO41">
            <v>287.7130501144747</v>
          </cell>
          <cell r="BP41">
            <v>0</v>
          </cell>
          <cell r="BQ41">
            <v>1.6406999574056291</v>
          </cell>
          <cell r="BR41">
            <v>2.652076509678563</v>
          </cell>
          <cell r="BS41" t="str">
            <v>Кесовогорский</v>
          </cell>
          <cell r="BT41">
            <v>236.6</v>
          </cell>
          <cell r="BU41">
            <v>0</v>
          </cell>
          <cell r="BV41">
            <v>0.99574468085106382</v>
          </cell>
          <cell r="BW41">
            <v>2.7799858055358406</v>
          </cell>
          <cell r="BX41">
            <v>237.8</v>
          </cell>
          <cell r="BY41">
            <v>99.495374264087459</v>
          </cell>
          <cell r="BZ41">
            <v>0</v>
          </cell>
          <cell r="CA41">
            <v>0.99987324918862153</v>
          </cell>
          <cell r="CB41">
            <v>2.8004090218075759</v>
          </cell>
          <cell r="CC41">
            <v>2.7901974136717085</v>
          </cell>
          <cell r="CD41" t="str">
            <v>Кесовогорский</v>
          </cell>
          <cell r="CE41">
            <v>309980</v>
          </cell>
          <cell r="CF41">
            <v>39427.626558127704</v>
          </cell>
          <cell r="CG41">
            <v>0</v>
          </cell>
          <cell r="CH41">
            <v>0.91348477693085195</v>
          </cell>
          <cell r="CI41">
            <v>2.4871324412091038</v>
          </cell>
          <cell r="CJ41">
            <v>316188</v>
          </cell>
          <cell r="CK41">
            <v>98.036611130087152</v>
          </cell>
          <cell r="CL41">
            <v>0</v>
          </cell>
          <cell r="CM41">
            <v>0.91778207436369919</v>
          </cell>
          <cell r="CN41">
            <v>1.3118776629517153</v>
          </cell>
          <cell r="CO41">
            <v>1.8995050520804095</v>
          </cell>
          <cell r="CP41" t="str">
            <v>Кесовогорский</v>
          </cell>
          <cell r="CQ41">
            <v>2.0018230149942067</v>
          </cell>
          <cell r="CR41">
            <v>3</v>
          </cell>
          <cell r="CS41">
            <v>4.6554176072117723</v>
          </cell>
          <cell r="CT41">
            <v>3</v>
          </cell>
          <cell r="CU41">
            <v>4.6147071187357094</v>
          </cell>
          <cell r="CV41">
            <v>2.652076509678563</v>
          </cell>
          <cell r="CW41">
            <v>2.7901974136717085</v>
          </cell>
          <cell r="CX41">
            <v>1.8995050520804095</v>
          </cell>
          <cell r="CY41">
            <v>24.613726716372369</v>
          </cell>
          <cell r="CZ41">
            <v>1</v>
          </cell>
        </row>
        <row r="42">
          <cell r="D42" t="str">
            <v>Жарковский</v>
          </cell>
          <cell r="E42">
            <v>5004</v>
          </cell>
          <cell r="F42">
            <v>59076</v>
          </cell>
          <cell r="G42">
            <v>11805.755395683453</v>
          </cell>
          <cell r="H42">
            <v>0</v>
          </cell>
          <cell r="I42">
            <v>3.7815058159304566</v>
          </cell>
          <cell r="J42">
            <v>5</v>
          </cell>
          <cell r="K42">
            <v>62634</v>
          </cell>
          <cell r="L42">
            <v>94.319379250886101</v>
          </cell>
          <cell r="M42">
            <v>0</v>
          </cell>
          <cell r="N42">
            <v>1.6628611895731757</v>
          </cell>
          <cell r="O42">
            <v>5</v>
          </cell>
          <cell r="P42">
            <v>5</v>
          </cell>
          <cell r="Q42" t="str">
            <v>Жарковский</v>
          </cell>
          <cell r="R42">
            <v>1232</v>
          </cell>
          <cell r="S42">
            <v>0</v>
          </cell>
          <cell r="T42">
            <v>0.12826207662409772</v>
          </cell>
          <cell r="U42">
            <v>1.0807215235973349</v>
          </cell>
          <cell r="V42">
            <v>1098</v>
          </cell>
          <cell r="W42">
            <v>112.20400728597451</v>
          </cell>
          <cell r="X42">
            <v>0</v>
          </cell>
          <cell r="Y42">
            <v>0.33586236162319644</v>
          </cell>
          <cell r="Z42">
            <v>1.1846768038250519</v>
          </cell>
          <cell r="AA42">
            <v>1.1326991637111934</v>
          </cell>
          <cell r="AB42" t="str">
            <v>Жарковский</v>
          </cell>
          <cell r="AC42" t="str">
            <v>***</v>
          </cell>
          <cell r="AD42" t="str">
            <v>***</v>
          </cell>
          <cell r="AE42">
            <v>0</v>
          </cell>
          <cell r="AF42">
            <v>0</v>
          </cell>
          <cell r="AG42">
            <v>1</v>
          </cell>
          <cell r="AH42">
            <v>19691</v>
          </cell>
          <cell r="AI42" t="str">
            <v>***</v>
          </cell>
          <cell r="AJ42">
            <v>0</v>
          </cell>
          <cell r="AK42">
            <v>0</v>
          </cell>
          <cell r="AL42">
            <v>1</v>
          </cell>
          <cell r="AM42">
            <v>1</v>
          </cell>
          <cell r="AN42" t="str">
            <v>Жарковский</v>
          </cell>
          <cell r="AO42">
            <v>16604</v>
          </cell>
          <cell r="AP42">
            <v>0</v>
          </cell>
          <cell r="AQ42">
            <v>0.76845071581372393</v>
          </cell>
          <cell r="AR42">
            <v>1.0000000000000004</v>
          </cell>
          <cell r="AS42">
            <v>15529.891304347826</v>
          </cell>
          <cell r="AT42">
            <v>106.91639545056869</v>
          </cell>
          <cell r="AU42">
            <v>0</v>
          </cell>
          <cell r="AV42">
            <v>0.952818315059349</v>
          </cell>
          <cell r="AW42">
            <v>1.616851761977133</v>
          </cell>
          <cell r="AX42">
            <v>1.3084258809885667</v>
          </cell>
          <cell r="AY42" t="str">
            <v>Жарковский</v>
          </cell>
          <cell r="AZ42">
            <v>40.5</v>
          </cell>
          <cell r="BA42">
            <v>0</v>
          </cell>
          <cell r="BB42">
            <v>0.99372955288985809</v>
          </cell>
          <cell r="BC42">
            <v>2.2326656394453002</v>
          </cell>
          <cell r="BD42">
            <v>41.301907968574639</v>
          </cell>
          <cell r="BE42">
            <v>98.05842391304347</v>
          </cell>
          <cell r="BF42">
            <v>0</v>
          </cell>
          <cell r="BG42">
            <v>1.0270376973048967</v>
          </cell>
          <cell r="BH42">
            <v>3.8790148307126424</v>
          </cell>
          <cell r="BI42">
            <v>3.0558402350789713</v>
          </cell>
          <cell r="BJ42" t="str">
            <v>Жарковский</v>
          </cell>
          <cell r="BK42">
            <v>129</v>
          </cell>
          <cell r="BL42">
            <v>439</v>
          </cell>
          <cell r="BM42">
            <v>755</v>
          </cell>
          <cell r="BN42">
            <v>284</v>
          </cell>
          <cell r="BO42">
            <v>56.754596322941651</v>
          </cell>
          <cell r="BP42">
            <v>0</v>
          </cell>
          <cell r="BQ42">
            <v>0.32364629874305223</v>
          </cell>
          <cell r="BR42">
            <v>1</v>
          </cell>
          <cell r="BS42" t="str">
            <v>Жарковский</v>
          </cell>
          <cell r="BT42">
            <v>173.9</v>
          </cell>
          <cell r="BU42">
            <v>0</v>
          </cell>
          <cell r="BV42">
            <v>0.73186813186813193</v>
          </cell>
          <cell r="BW42">
            <v>1</v>
          </cell>
          <cell r="BX42">
            <v>176.1</v>
          </cell>
          <cell r="BY42">
            <v>98.75070982396366</v>
          </cell>
          <cell r="BZ42">
            <v>0</v>
          </cell>
          <cell r="CA42">
            <v>0.9923897851702288</v>
          </cell>
          <cell r="CB42">
            <v>2.4305327822866318</v>
          </cell>
          <cell r="CC42">
            <v>1.7152663911433159</v>
          </cell>
          <cell r="CD42" t="str">
            <v>Жарковский</v>
          </cell>
          <cell r="CE42">
            <v>74142</v>
          </cell>
          <cell r="CF42">
            <v>14816.546762589927</v>
          </cell>
          <cell r="CG42">
            <v>0</v>
          </cell>
          <cell r="CH42">
            <v>0.34327934739759081</v>
          </cell>
          <cell r="CI42">
            <v>1.0502986386843771</v>
          </cell>
          <cell r="CJ42">
            <v>77382</v>
          </cell>
          <cell r="CK42">
            <v>95.812979762735523</v>
          </cell>
          <cell r="CL42">
            <v>0</v>
          </cell>
          <cell r="CM42">
            <v>0.89696526944333965</v>
          </cell>
          <cell r="CN42">
            <v>1</v>
          </cell>
          <cell r="CO42">
            <v>1.0251493193421886</v>
          </cell>
          <cell r="CP42" t="str">
            <v>Жарковский</v>
          </cell>
          <cell r="CQ42">
            <v>5</v>
          </cell>
          <cell r="CR42">
            <v>1.1326991637111934</v>
          </cell>
          <cell r="CS42">
            <v>1</v>
          </cell>
          <cell r="CT42">
            <v>1.3084258809885667</v>
          </cell>
          <cell r="CU42">
            <v>3.0558402350789713</v>
          </cell>
          <cell r="CV42">
            <v>1</v>
          </cell>
          <cell r="CW42">
            <v>1.7152663911433159</v>
          </cell>
          <cell r="CX42">
            <v>1.0251493193421886</v>
          </cell>
          <cell r="CY42">
            <v>15.237380990264237</v>
          </cell>
          <cell r="CZ42">
            <v>8</v>
          </cell>
        </row>
        <row r="43">
          <cell r="D43" t="str">
            <v>Бельский</v>
          </cell>
          <cell r="E43">
            <v>5628</v>
          </cell>
          <cell r="F43" t="str">
            <v>***</v>
          </cell>
          <cell r="G43" t="str">
            <v>***</v>
          </cell>
          <cell r="H43">
            <v>0</v>
          </cell>
          <cell r="I43">
            <v>0</v>
          </cell>
          <cell r="J43">
            <v>1</v>
          </cell>
          <cell r="K43" t="str">
            <v>***</v>
          </cell>
          <cell r="L43" t="str">
            <v>***</v>
          </cell>
          <cell r="M43">
            <v>0</v>
          </cell>
          <cell r="N43">
            <v>0</v>
          </cell>
          <cell r="O43">
            <v>1</v>
          </cell>
          <cell r="P43">
            <v>1</v>
          </cell>
          <cell r="Q43" t="str">
            <v>Бельский</v>
          </cell>
          <cell r="R43">
            <v>418</v>
          </cell>
          <cell r="S43">
            <v>0</v>
          </cell>
          <cell r="T43">
            <v>4.3517490283176009E-2</v>
          </cell>
          <cell r="U43">
            <v>1.0109685297457101</v>
          </cell>
          <cell r="V43">
            <v>842</v>
          </cell>
          <cell r="W43">
            <v>49.643705463182897</v>
          </cell>
          <cell r="X43">
            <v>0</v>
          </cell>
          <cell r="Y43">
            <v>0.14859943561637096</v>
          </cell>
          <cell r="Z43">
            <v>1.0293095270204171</v>
          </cell>
          <cell r="AA43">
            <v>1.0201390283830636</v>
          </cell>
          <cell r="AB43" t="str">
            <v>Бельский</v>
          </cell>
          <cell r="AC43" t="str">
            <v>***</v>
          </cell>
          <cell r="AD43" t="str">
            <v>***</v>
          </cell>
          <cell r="AE43">
            <v>0</v>
          </cell>
          <cell r="AF43">
            <v>0</v>
          </cell>
          <cell r="AG43">
            <v>1</v>
          </cell>
          <cell r="AH43" t="str">
            <v>***</v>
          </cell>
          <cell r="AI43" t="str">
            <v>***</v>
          </cell>
          <cell r="AJ43">
            <v>0</v>
          </cell>
          <cell r="AK43">
            <v>0</v>
          </cell>
          <cell r="AL43">
            <v>1</v>
          </cell>
          <cell r="AM43">
            <v>1</v>
          </cell>
          <cell r="AN43" t="str">
            <v>Бельский</v>
          </cell>
          <cell r="AO43">
            <v>21726</v>
          </cell>
          <cell r="AP43">
            <v>0</v>
          </cell>
          <cell r="AQ43">
            <v>1.0055023037683068</v>
          </cell>
          <cell r="AR43">
            <v>2.1961700140121443</v>
          </cell>
          <cell r="AS43">
            <v>18428.37837837838</v>
          </cell>
          <cell r="AT43">
            <v>117.89425826794748</v>
          </cell>
          <cell r="AU43">
            <v>0</v>
          </cell>
          <cell r="AV43">
            <v>1.0506509132172577</v>
          </cell>
          <cell r="AW43">
            <v>3.2196772514637191</v>
          </cell>
          <cell r="AX43">
            <v>2.7079236327379315</v>
          </cell>
          <cell r="AY43" t="str">
            <v>Бельский</v>
          </cell>
          <cell r="AZ43">
            <v>22.9</v>
          </cell>
          <cell r="BA43">
            <v>0</v>
          </cell>
          <cell r="BB43">
            <v>0.56188658669574687</v>
          </cell>
          <cell r="BC43">
            <v>1.1479198767334364</v>
          </cell>
          <cell r="BD43">
            <v>25.62326869806094</v>
          </cell>
          <cell r="BE43">
            <v>89.371891891891892</v>
          </cell>
          <cell r="BF43">
            <v>0</v>
          </cell>
          <cell r="BG43">
            <v>0.93605728492869833</v>
          </cell>
          <cell r="BH43">
            <v>2.6034861310538515</v>
          </cell>
          <cell r="BI43">
            <v>1.875703003893644</v>
          </cell>
          <cell r="BJ43" t="str">
            <v>Бельский</v>
          </cell>
          <cell r="BK43">
            <v>916</v>
          </cell>
          <cell r="BL43">
            <v>1454</v>
          </cell>
          <cell r="BM43">
            <v>604</v>
          </cell>
          <cell r="BN43">
            <v>760</v>
          </cell>
          <cell r="BO43">
            <v>135.03909026297086</v>
          </cell>
          <cell r="BP43">
            <v>0</v>
          </cell>
          <cell r="BQ43">
            <v>0.77006805758166996</v>
          </cell>
          <cell r="BR43">
            <v>1.559979387579089</v>
          </cell>
          <cell r="BS43" t="str">
            <v>Бельский</v>
          </cell>
          <cell r="BT43">
            <v>286.10000000000002</v>
          </cell>
          <cell r="BU43">
            <v>0</v>
          </cell>
          <cell r="BV43">
            <v>1.2040682721533786</v>
          </cell>
          <cell r="BW43">
            <v>4.1852377572746633</v>
          </cell>
          <cell r="BX43">
            <v>292.5</v>
          </cell>
          <cell r="BY43">
            <v>97.81196581196582</v>
          </cell>
          <cell r="BZ43">
            <v>0</v>
          </cell>
          <cell r="CA43">
            <v>0.98295592925104525</v>
          </cell>
          <cell r="CB43">
            <v>1.9642568513816494</v>
          </cell>
          <cell r="CC43">
            <v>3.0747473043281563</v>
          </cell>
          <cell r="CD43" t="str">
            <v>Бельский</v>
          </cell>
          <cell r="CE43">
            <v>180421</v>
          </cell>
          <cell r="CF43">
            <v>32057.746979388769</v>
          </cell>
          <cell r="CG43">
            <v>0</v>
          </cell>
          <cell r="CH43">
            <v>0.74273463570522524</v>
          </cell>
          <cell r="CI43">
            <v>2.0568672034689564</v>
          </cell>
          <cell r="CJ43">
            <v>177420</v>
          </cell>
          <cell r="CK43">
            <v>101.69146657648518</v>
          </cell>
          <cell r="CL43">
            <v>0</v>
          </cell>
          <cell r="CM43">
            <v>0.95199746363948379</v>
          </cell>
          <cell r="CN43">
            <v>1.8244931044250738</v>
          </cell>
          <cell r="CO43">
            <v>1.9406801539470151</v>
          </cell>
          <cell r="CP43" t="str">
            <v>Бельский</v>
          </cell>
          <cell r="CQ43">
            <v>1</v>
          </cell>
          <cell r="CR43">
            <v>1.0201390283830636</v>
          </cell>
          <cell r="CS43">
            <v>1</v>
          </cell>
          <cell r="CT43">
            <v>2.7079236327379315</v>
          </cell>
          <cell r="CU43">
            <v>1.875703003893644</v>
          </cell>
          <cell r="CV43">
            <v>1.559979387579089</v>
          </cell>
          <cell r="CW43">
            <v>3.0747473043281563</v>
          </cell>
          <cell r="CX43">
            <v>1.9406801539470151</v>
          </cell>
          <cell r="CY43">
            <v>14.1791725108689</v>
          </cell>
          <cell r="CZ43">
            <v>9</v>
          </cell>
        </row>
        <row r="44">
          <cell r="D44" t="str">
            <v>Сандовский</v>
          </cell>
          <cell r="E44">
            <v>5709</v>
          </cell>
          <cell r="F44">
            <v>1511</v>
          </cell>
          <cell r="G44">
            <v>264.66981958311436</v>
          </cell>
          <cell r="H44">
            <v>0</v>
          </cell>
          <cell r="I44">
            <v>8.4776486426336881E-2</v>
          </cell>
          <cell r="J44">
            <v>1.0896748444169475</v>
          </cell>
          <cell r="K44">
            <v>4582</v>
          </cell>
          <cell r="L44">
            <v>32.976865997381054</v>
          </cell>
          <cell r="M44">
            <v>0</v>
          </cell>
          <cell r="N44">
            <v>0.5813858303174223</v>
          </cell>
          <cell r="O44">
            <v>2.3985192124585044</v>
          </cell>
          <cell r="P44">
            <v>1.744097028437726</v>
          </cell>
          <cell r="Q44" t="str">
            <v>Сандовский</v>
          </cell>
          <cell r="R44">
            <v>290</v>
          </cell>
          <cell r="S44">
            <v>0</v>
          </cell>
          <cell r="T44">
            <v>3.0191560244308715E-2</v>
          </cell>
          <cell r="U44">
            <v>1</v>
          </cell>
          <cell r="V44">
            <v>205</v>
          </cell>
          <cell r="W44">
            <v>141.46341463414635</v>
          </cell>
          <cell r="X44">
            <v>0</v>
          </cell>
          <cell r="Y44">
            <v>0.42344509497964128</v>
          </cell>
          <cell r="Z44">
            <v>1.2573419654075493</v>
          </cell>
          <cell r="AA44">
            <v>1.1286709827037746</v>
          </cell>
          <cell r="AB44" t="str">
            <v>Сандовский</v>
          </cell>
          <cell r="AC44" t="str">
            <v>***</v>
          </cell>
          <cell r="AD44" t="str">
            <v>***</v>
          </cell>
          <cell r="AE44">
            <v>0</v>
          </cell>
          <cell r="AF44">
            <v>0</v>
          </cell>
          <cell r="AG44">
            <v>1</v>
          </cell>
          <cell r="AH44">
            <v>72714</v>
          </cell>
          <cell r="AI44" t="str">
            <v>***</v>
          </cell>
          <cell r="AJ44">
            <v>0</v>
          </cell>
          <cell r="AK44">
            <v>0</v>
          </cell>
          <cell r="AL44">
            <v>1</v>
          </cell>
          <cell r="AM44">
            <v>1</v>
          </cell>
          <cell r="AN44" t="str">
            <v>Сандовский</v>
          </cell>
          <cell r="AO44">
            <v>22574</v>
          </cell>
          <cell r="AP44">
            <v>0</v>
          </cell>
          <cell r="AQ44">
            <v>1.0447486424222479</v>
          </cell>
          <cell r="AR44">
            <v>2.3942083138720225</v>
          </cell>
          <cell r="AS44">
            <v>17352.893890675241</v>
          </cell>
          <cell r="AT44">
            <v>130.08781210913975</v>
          </cell>
          <cell r="AU44">
            <v>0</v>
          </cell>
          <cell r="AV44">
            <v>1.1593175155338482</v>
          </cell>
          <cell r="AW44">
            <v>5</v>
          </cell>
          <cell r="AX44">
            <v>3.6971041569360112</v>
          </cell>
          <cell r="AY44" t="str">
            <v>Сандовский</v>
          </cell>
          <cell r="AZ44">
            <v>28.8</v>
          </cell>
          <cell r="BA44">
            <v>0</v>
          </cell>
          <cell r="BB44">
            <v>0.70665212649945464</v>
          </cell>
          <cell r="BC44">
            <v>1.5115562403697997</v>
          </cell>
          <cell r="BD44">
            <v>34.865470852017935</v>
          </cell>
          <cell r="BE44">
            <v>82.603215434083609</v>
          </cell>
          <cell r="BF44">
            <v>0</v>
          </cell>
          <cell r="BG44">
            <v>0.86516397861578109</v>
          </cell>
          <cell r="BH44">
            <v>1.6095749752995787</v>
          </cell>
          <cell r="BI44">
            <v>1.5605656078346892</v>
          </cell>
          <cell r="BJ44" t="str">
            <v>Сандовский</v>
          </cell>
          <cell r="BK44">
            <v>407</v>
          </cell>
          <cell r="BL44">
            <v>848</v>
          </cell>
          <cell r="BM44">
            <v>533</v>
          </cell>
          <cell r="BN44">
            <v>470</v>
          </cell>
          <cell r="BO44">
            <v>82.326151690313537</v>
          </cell>
          <cell r="BP44">
            <v>0</v>
          </cell>
          <cell r="BQ44">
            <v>0.46946954098162874</v>
          </cell>
          <cell r="BR44">
            <v>1.1829167334853743</v>
          </cell>
          <cell r="BS44" t="str">
            <v>Сандовский</v>
          </cell>
          <cell r="BT44">
            <v>254</v>
          </cell>
          <cell r="BU44">
            <v>0</v>
          </cell>
          <cell r="BV44">
            <v>1.0689735796118776</v>
          </cell>
          <cell r="BW44">
            <v>3.2739531582682755</v>
          </cell>
          <cell r="BX44">
            <v>253.5</v>
          </cell>
          <cell r="BY44">
            <v>100.19723865877712</v>
          </cell>
          <cell r="BZ44">
            <v>0</v>
          </cell>
          <cell r="CA44">
            <v>1.0069265965225935</v>
          </cell>
          <cell r="CB44">
            <v>3.1490263975994037</v>
          </cell>
          <cell r="CC44">
            <v>3.2114897779338394</v>
          </cell>
          <cell r="CD44" t="str">
            <v>Сандовский</v>
          </cell>
          <cell r="CE44">
            <v>337623</v>
          </cell>
          <cell r="CF44">
            <v>59138.728323699426</v>
          </cell>
          <cell r="CG44">
            <v>0</v>
          </cell>
          <cell r="CH44">
            <v>1.3701643432963007</v>
          </cell>
          <cell r="CI44">
            <v>3.6378977687390748</v>
          </cell>
          <cell r="CJ44">
            <v>271549</v>
          </cell>
          <cell r="CK44">
            <v>124.33225679343323</v>
          </cell>
          <cell r="CL44">
            <v>0</v>
          </cell>
          <cell r="CM44">
            <v>1.1639520709134068</v>
          </cell>
          <cell r="CN44">
            <v>5</v>
          </cell>
          <cell r="CO44">
            <v>4.3189488843695374</v>
          </cell>
          <cell r="CP44" t="str">
            <v>Сандовский</v>
          </cell>
          <cell r="CQ44">
            <v>1.744097028437726</v>
          </cell>
          <cell r="CR44">
            <v>1.1286709827037746</v>
          </cell>
          <cell r="CS44">
            <v>1</v>
          </cell>
          <cell r="CT44">
            <v>3.6971041569360112</v>
          </cell>
          <cell r="CU44">
            <v>1.5605656078346892</v>
          </cell>
          <cell r="CV44">
            <v>1.1829167334853743</v>
          </cell>
          <cell r="CW44">
            <v>3.2114897779338394</v>
          </cell>
          <cell r="CX44">
            <v>4.3189488843695374</v>
          </cell>
          <cell r="CY44">
            <v>17.843793171700952</v>
          </cell>
          <cell r="CZ44">
            <v>5</v>
          </cell>
        </row>
        <row r="45">
          <cell r="D45" t="str">
            <v>Молоковский</v>
          </cell>
          <cell r="E45">
            <v>4232</v>
          </cell>
          <cell r="F45" t="str">
            <v>***</v>
          </cell>
          <cell r="G45" t="str">
            <v>***</v>
          </cell>
          <cell r="H45">
            <v>0</v>
          </cell>
          <cell r="I45">
            <v>0</v>
          </cell>
          <cell r="J45">
            <v>1</v>
          </cell>
          <cell r="K45" t="str">
            <v>***</v>
          </cell>
          <cell r="L45" t="str">
            <v>***</v>
          </cell>
          <cell r="M45">
            <v>0</v>
          </cell>
          <cell r="N45">
            <v>0</v>
          </cell>
          <cell r="O45">
            <v>1</v>
          </cell>
          <cell r="P45">
            <v>1</v>
          </cell>
          <cell r="Q45" t="str">
            <v>Молоковский</v>
          </cell>
          <cell r="R45">
            <v>740</v>
          </cell>
          <cell r="S45">
            <v>0</v>
          </cell>
          <cell r="T45">
            <v>7.7040533037201556E-2</v>
          </cell>
          <cell r="U45">
            <v>1.0385612373872615</v>
          </cell>
          <cell r="V45">
            <v>112</v>
          </cell>
          <cell r="W45">
            <v>660.71428571428567</v>
          </cell>
          <cell r="X45">
            <v>0</v>
          </cell>
          <cell r="Y45">
            <v>1.9777284762441987</v>
          </cell>
          <cell r="Z45">
            <v>2.5468912717180388</v>
          </cell>
          <cell r="AA45">
            <v>1.7927262545526501</v>
          </cell>
          <cell r="AB45" t="str">
            <v>Молоковский</v>
          </cell>
          <cell r="AC45" t="str">
            <v>***</v>
          </cell>
          <cell r="AD45" t="str">
            <v>***</v>
          </cell>
          <cell r="AE45">
            <v>0</v>
          </cell>
          <cell r="AF45">
            <v>0</v>
          </cell>
          <cell r="AG45">
            <v>1</v>
          </cell>
          <cell r="AH45">
            <v>0</v>
          </cell>
          <cell r="AI45" t="str">
            <v>***</v>
          </cell>
          <cell r="AJ45">
            <v>0</v>
          </cell>
          <cell r="AK45">
            <v>0</v>
          </cell>
          <cell r="AL45">
            <v>1</v>
          </cell>
          <cell r="AM45">
            <v>1</v>
          </cell>
          <cell r="AN45" t="str">
            <v>Молоковский</v>
          </cell>
          <cell r="AO45">
            <v>22904</v>
          </cell>
          <cell r="AP45">
            <v>0</v>
          </cell>
          <cell r="AQ45">
            <v>1.0600213921342769</v>
          </cell>
          <cell r="AR45">
            <v>2.4712751050910797</v>
          </cell>
          <cell r="AS45">
            <v>21088.675213675211</v>
          </cell>
          <cell r="AT45">
            <v>108.60805511930698</v>
          </cell>
          <cell r="AU45">
            <v>0</v>
          </cell>
          <cell r="AV45">
            <v>0.96789406006953593</v>
          </cell>
          <cell r="AW45">
            <v>1.8638429370078295</v>
          </cell>
          <cell r="AX45">
            <v>2.1675590210494544</v>
          </cell>
          <cell r="AY45" t="str">
            <v>Молоковский</v>
          </cell>
          <cell r="AZ45">
            <v>20.5</v>
          </cell>
          <cell r="BA45">
            <v>0</v>
          </cell>
          <cell r="BB45">
            <v>0.50299890948745907</v>
          </cell>
          <cell r="BC45">
            <v>1.0000000000000004</v>
          </cell>
          <cell r="BD45">
            <v>26.13065326633166</v>
          </cell>
          <cell r="BE45">
            <v>78.451923076923066</v>
          </cell>
          <cell r="BF45">
            <v>0</v>
          </cell>
          <cell r="BG45">
            <v>0.82168445311251159</v>
          </cell>
          <cell r="BH45">
            <v>1</v>
          </cell>
          <cell r="BI45">
            <v>1.0000000000000002</v>
          </cell>
          <cell r="BJ45" t="str">
            <v>Молоковский</v>
          </cell>
          <cell r="BK45">
            <v>386</v>
          </cell>
          <cell r="BL45">
            <v>277</v>
          </cell>
          <cell r="BM45">
            <v>559</v>
          </cell>
          <cell r="BN45">
            <v>331.5</v>
          </cell>
          <cell r="BO45">
            <v>78.331758034026464</v>
          </cell>
          <cell r="BP45">
            <v>0</v>
          </cell>
          <cell r="BQ45">
            <v>0.4466912850105354</v>
          </cell>
          <cell r="BR45">
            <v>1.1543443048878164</v>
          </cell>
          <cell r="BS45" t="str">
            <v>Молоковский</v>
          </cell>
          <cell r="BT45">
            <v>248.1</v>
          </cell>
          <cell r="BU45">
            <v>0</v>
          </cell>
          <cell r="BV45">
            <v>1.0441430909516016</v>
          </cell>
          <cell r="BW45">
            <v>3.1064584811923348</v>
          </cell>
          <cell r="BX45">
            <v>241</v>
          </cell>
          <cell r="BY45">
            <v>102.94605809128629</v>
          </cell>
          <cell r="BZ45">
            <v>0</v>
          </cell>
          <cell r="CA45">
            <v>1.0345507050577361</v>
          </cell>
          <cell r="CB45">
            <v>4.5143702223287701</v>
          </cell>
          <cell r="CC45">
            <v>3.8104143517605524</v>
          </cell>
          <cell r="CD45" t="str">
            <v>Молоковский</v>
          </cell>
          <cell r="CE45">
            <v>349012</v>
          </cell>
          <cell r="CF45">
            <v>82469.754253308129</v>
          </cell>
          <cell r="CG45">
            <v>0</v>
          </cell>
          <cell r="CH45">
            <v>1.9107126561767551</v>
          </cell>
          <cell r="CI45">
            <v>5</v>
          </cell>
          <cell r="CJ45">
            <v>287622</v>
          </cell>
          <cell r="CK45">
            <v>121.34398620411513</v>
          </cell>
          <cell r="CL45">
            <v>0</v>
          </cell>
          <cell r="CM45">
            <v>1.13597699967614</v>
          </cell>
          <cell r="CN45">
            <v>4.580877090804008</v>
          </cell>
          <cell r="CO45">
            <v>4.7904385454020044</v>
          </cell>
          <cell r="CP45" t="str">
            <v>Молоковский</v>
          </cell>
          <cell r="CQ45">
            <v>1</v>
          </cell>
          <cell r="CR45">
            <v>1.7927262545526501</v>
          </cell>
          <cell r="CS45">
            <v>1</v>
          </cell>
          <cell r="CT45">
            <v>2.1675590210494544</v>
          </cell>
          <cell r="CU45">
            <v>1.0000000000000002</v>
          </cell>
          <cell r="CV45">
            <v>1.1543443048878164</v>
          </cell>
          <cell r="CW45">
            <v>3.8104143517605524</v>
          </cell>
          <cell r="CX45">
            <v>4.7904385454020044</v>
          </cell>
          <cell r="CY45">
            <v>16.715482477652479</v>
          </cell>
          <cell r="CZ45">
            <v>7</v>
          </cell>
        </row>
        <row r="46">
          <cell r="D46" t="str">
            <v>Лесной</v>
          </cell>
          <cell r="E46">
            <v>4820</v>
          </cell>
          <cell r="F46" t="str">
            <v>***</v>
          </cell>
          <cell r="G46" t="str">
            <v>***</v>
          </cell>
          <cell r="H46">
            <v>0</v>
          </cell>
          <cell r="I46">
            <v>0</v>
          </cell>
          <cell r="J46">
            <v>1</v>
          </cell>
          <cell r="K46" t="str">
            <v>***</v>
          </cell>
          <cell r="L46" t="str">
            <v>***</v>
          </cell>
          <cell r="M46">
            <v>0</v>
          </cell>
          <cell r="N46">
            <v>0</v>
          </cell>
          <cell r="O46">
            <v>1</v>
          </cell>
          <cell r="P46">
            <v>1</v>
          </cell>
          <cell r="Q46" t="str">
            <v>Лесной</v>
          </cell>
          <cell r="R46">
            <v>3071</v>
          </cell>
          <cell r="S46">
            <v>0</v>
          </cell>
          <cell r="T46">
            <v>0.31971821210438645</v>
          </cell>
          <cell r="U46">
            <v>1.2383084470532788</v>
          </cell>
          <cell r="V46">
            <v>2729</v>
          </cell>
          <cell r="W46">
            <v>112.53206302674971</v>
          </cell>
          <cell r="X46">
            <v>0</v>
          </cell>
          <cell r="Y46">
            <v>0.33684433703125816</v>
          </cell>
          <cell r="Z46">
            <v>1.1854915237928156</v>
          </cell>
          <cell r="AA46">
            <v>1.2118999854230472</v>
          </cell>
          <cell r="AB46" t="str">
            <v>Лесной</v>
          </cell>
          <cell r="AC46">
            <v>19170</v>
          </cell>
          <cell r="AD46">
            <v>3977.1784232365144</v>
          </cell>
          <cell r="AE46">
            <v>0</v>
          </cell>
          <cell r="AF46">
            <v>0.21770012365960462</v>
          </cell>
          <cell r="AG46">
            <v>1.3636716195112886</v>
          </cell>
          <cell r="AH46">
            <v>17425</v>
          </cell>
          <cell r="AI46">
            <v>110.01434720229555</v>
          </cell>
          <cell r="AJ46">
            <v>0</v>
          </cell>
          <cell r="AK46">
            <v>0.94124337991256424</v>
          </cell>
          <cell r="AL46">
            <v>4.4199342859517348</v>
          </cell>
          <cell r="AM46">
            <v>2.8918029527315117</v>
          </cell>
          <cell r="AN46" t="str">
            <v>Лесной</v>
          </cell>
          <cell r="AO46">
            <v>18538</v>
          </cell>
          <cell r="AP46">
            <v>0</v>
          </cell>
          <cell r="AQ46">
            <v>0.85795828533816032</v>
          </cell>
          <cell r="AR46">
            <v>1.4516581036898648</v>
          </cell>
          <cell r="AS46">
            <v>15632.382382382382</v>
          </cell>
          <cell r="AT46">
            <v>118.58717082619623</v>
          </cell>
          <cell r="AU46">
            <v>0</v>
          </cell>
          <cell r="AV46">
            <v>1.0568260164224463</v>
          </cell>
          <cell r="AW46">
            <v>3.3208461154604749</v>
          </cell>
          <cell r="AX46">
            <v>2.3862521095751701</v>
          </cell>
          <cell r="AY46" t="str">
            <v>Лесной</v>
          </cell>
          <cell r="AZ46">
            <v>42.1</v>
          </cell>
          <cell r="BA46">
            <v>0</v>
          </cell>
          <cell r="BB46">
            <v>1.0329880043620501</v>
          </cell>
          <cell r="BC46">
            <v>2.3312788906009247</v>
          </cell>
          <cell r="BD46">
            <v>39.832535885167466</v>
          </cell>
          <cell r="BE46">
            <v>105.69249249249249</v>
          </cell>
          <cell r="BF46">
            <v>0</v>
          </cell>
          <cell r="BG46">
            <v>1.1069948891710213</v>
          </cell>
          <cell r="BH46">
            <v>5</v>
          </cell>
          <cell r="BI46">
            <v>3.6656394453004624</v>
          </cell>
          <cell r="BJ46" t="str">
            <v>Лесной</v>
          </cell>
          <cell r="BK46">
            <v>588</v>
          </cell>
          <cell r="BL46">
            <v>536</v>
          </cell>
          <cell r="BM46">
            <v>1973</v>
          </cell>
          <cell r="BN46">
            <v>562</v>
          </cell>
          <cell r="BO46">
            <v>116.59751037344398</v>
          </cell>
          <cell r="BP46">
            <v>0</v>
          </cell>
          <cell r="BQ46">
            <v>0.6649039041753485</v>
          </cell>
          <cell r="BR46">
            <v>1.4280643161162891</v>
          </cell>
          <cell r="BS46" t="str">
            <v>Лесной</v>
          </cell>
          <cell r="BT46">
            <v>246.9</v>
          </cell>
          <cell r="BU46">
            <v>0</v>
          </cell>
          <cell r="BV46">
            <v>1.0390928220715454</v>
          </cell>
          <cell r="BW46">
            <v>3.072391767210787</v>
          </cell>
          <cell r="BX46">
            <v>246</v>
          </cell>
          <cell r="BY46">
            <v>100.36585365853658</v>
          </cell>
          <cell r="BZ46">
            <v>0</v>
          </cell>
          <cell r="CA46">
            <v>1.0086210836172793</v>
          </cell>
          <cell r="CB46">
            <v>3.2327777877255177</v>
          </cell>
          <cell r="CC46">
            <v>3.1525847774681521</v>
          </cell>
          <cell r="CD46" t="str">
            <v>Лесной</v>
          </cell>
          <cell r="CE46">
            <v>292085</v>
          </cell>
          <cell r="CF46">
            <v>60598.547717842324</v>
          </cell>
          <cell r="CG46">
            <v>0</v>
          </cell>
          <cell r="CH46">
            <v>1.403986384084172</v>
          </cell>
          <cell r="CI46">
            <v>3.7231243361433211</v>
          </cell>
          <cell r="CJ46">
            <v>279489</v>
          </cell>
          <cell r="CK46">
            <v>104.5067963318771</v>
          </cell>
          <cell r="CL46">
            <v>0</v>
          </cell>
          <cell r="CM46">
            <v>0.97835352749294413</v>
          </cell>
          <cell r="CN46">
            <v>2.2193600223152483</v>
          </cell>
          <cell r="CO46">
            <v>2.9712421792292849</v>
          </cell>
          <cell r="CP46" t="str">
            <v>Лесной</v>
          </cell>
          <cell r="CQ46">
            <v>1</v>
          </cell>
          <cell r="CR46">
            <v>1.2118999854230472</v>
          </cell>
          <cell r="CS46">
            <v>2.8918029527315117</v>
          </cell>
          <cell r="CT46">
            <v>2.3862521095751701</v>
          </cell>
          <cell r="CU46">
            <v>3.6656394453004624</v>
          </cell>
          <cell r="CV46">
            <v>1.4280643161162891</v>
          </cell>
          <cell r="CW46">
            <v>3.1525847774681521</v>
          </cell>
          <cell r="CX46">
            <v>2.9712421792292849</v>
          </cell>
          <cell r="CY46">
            <v>18.70748576584392</v>
          </cell>
          <cell r="CZ46">
            <v>4</v>
          </cell>
        </row>
      </sheetData>
      <sheetData sheetId="1">
        <row r="5">
          <cell r="F5">
            <v>1</v>
          </cell>
        </row>
        <row r="6">
          <cell r="F6">
            <v>2</v>
          </cell>
        </row>
        <row r="7">
          <cell r="F7">
            <v>2</v>
          </cell>
        </row>
        <row r="8">
          <cell r="F8">
            <v>2</v>
          </cell>
        </row>
        <row r="9">
          <cell r="F9">
            <v>2</v>
          </cell>
        </row>
        <row r="10">
          <cell r="F10">
            <v>2</v>
          </cell>
        </row>
        <row r="11">
          <cell r="F11">
            <v>3</v>
          </cell>
        </row>
        <row r="12">
          <cell r="F12">
            <v>3</v>
          </cell>
        </row>
        <row r="13">
          <cell r="F13">
            <v>3</v>
          </cell>
        </row>
        <row r="14">
          <cell r="F14">
            <v>3</v>
          </cell>
        </row>
        <row r="15">
          <cell r="F15">
            <v>4</v>
          </cell>
        </row>
        <row r="16">
          <cell r="F16">
            <v>4</v>
          </cell>
        </row>
        <row r="17">
          <cell r="F17">
            <v>4</v>
          </cell>
        </row>
        <row r="18">
          <cell r="F18">
            <v>4</v>
          </cell>
        </row>
        <row r="19">
          <cell r="F19">
            <v>4</v>
          </cell>
        </row>
        <row r="20">
          <cell r="F20">
            <v>4</v>
          </cell>
        </row>
        <row r="21">
          <cell r="F21">
            <v>4</v>
          </cell>
        </row>
        <row r="22">
          <cell r="F22">
            <v>4</v>
          </cell>
        </row>
        <row r="23">
          <cell r="F23">
            <v>5</v>
          </cell>
        </row>
        <row r="24">
          <cell r="F24">
            <v>5</v>
          </cell>
        </row>
        <row r="25">
          <cell r="F25">
            <v>5</v>
          </cell>
        </row>
        <row r="26">
          <cell r="F26">
            <v>5</v>
          </cell>
        </row>
        <row r="27">
          <cell r="F27">
            <v>5</v>
          </cell>
        </row>
        <row r="28">
          <cell r="F28">
            <v>5</v>
          </cell>
        </row>
        <row r="29">
          <cell r="F29">
            <v>5</v>
          </cell>
        </row>
        <row r="30">
          <cell r="F30">
            <v>5</v>
          </cell>
        </row>
        <row r="31">
          <cell r="F31">
            <v>5</v>
          </cell>
        </row>
        <row r="32">
          <cell r="F32">
            <v>5</v>
          </cell>
        </row>
        <row r="33">
          <cell r="F33">
            <v>5</v>
          </cell>
        </row>
        <row r="34">
          <cell r="F34">
            <v>5</v>
          </cell>
        </row>
        <row r="35">
          <cell r="F35">
            <v>5</v>
          </cell>
        </row>
        <row r="36">
          <cell r="F36">
            <v>5</v>
          </cell>
        </row>
        <row r="37">
          <cell r="F37">
            <v>6</v>
          </cell>
        </row>
        <row r="38">
          <cell r="F38">
            <v>6</v>
          </cell>
        </row>
        <row r="39">
          <cell r="F39">
            <v>6</v>
          </cell>
        </row>
        <row r="40">
          <cell r="F40">
            <v>6</v>
          </cell>
        </row>
        <row r="41">
          <cell r="F41">
            <v>6</v>
          </cell>
        </row>
        <row r="42">
          <cell r="F42">
            <v>6</v>
          </cell>
        </row>
        <row r="43">
          <cell r="F43">
            <v>6</v>
          </cell>
        </row>
        <row r="44">
          <cell r="F44">
            <v>6</v>
          </cell>
        </row>
        <row r="45">
          <cell r="F45">
            <v>6</v>
          </cell>
        </row>
        <row r="46">
          <cell r="F46">
            <v>7</v>
          </cell>
        </row>
        <row r="47">
          <cell r="F47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2. Доходы"/>
      <sheetName val="Вариант 1. Экономика"/>
      <sheetName val="рейтинг для стимулирования"/>
      <sheetName val="Рейтинг за НД"/>
      <sheetName val="Диаграммы"/>
      <sheetName val="Сравнение рейтингов"/>
      <sheetName val="ИД"/>
      <sheetName val="Удомля- ст. дох. 2016"/>
      <sheetName val="Лист1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г. Вышний Волочек</v>
          </cell>
          <cell r="C4">
            <v>48177</v>
          </cell>
          <cell r="D4">
            <v>69698.25</v>
          </cell>
          <cell r="E4">
            <v>43468</v>
          </cell>
          <cell r="F4">
            <v>2348.9683874047782</v>
          </cell>
          <cell r="G4">
            <v>2801.304549108715</v>
          </cell>
          <cell r="H4">
            <v>0.83852660295437864</v>
          </cell>
          <cell r="I4">
            <v>1.0058648495998761</v>
          </cell>
        </row>
        <row r="5">
          <cell r="B5" t="str">
            <v>г. Кимры</v>
          </cell>
          <cell r="C5">
            <v>46101</v>
          </cell>
          <cell r="D5">
            <v>70650.599999999991</v>
          </cell>
          <cell r="E5">
            <v>38306</v>
          </cell>
          <cell r="F5">
            <v>2363.4324635040452</v>
          </cell>
          <cell r="G5">
            <v>0</v>
          </cell>
          <cell r="H5">
            <v>0.84368993876656984</v>
          </cell>
          <cell r="I5">
            <v>1.006635605238188</v>
          </cell>
        </row>
        <row r="6">
          <cell r="B6" t="str">
            <v>г. Ржев</v>
          </cell>
          <cell r="C6">
            <v>60039</v>
          </cell>
          <cell r="D6">
            <v>101152.8</v>
          </cell>
          <cell r="E6">
            <v>33269</v>
          </cell>
          <cell r="F6">
            <v>2238.9080431053148</v>
          </cell>
          <cell r="G6">
            <v>0</v>
          </cell>
          <cell r="H6">
            <v>0.79923764226837224</v>
          </cell>
          <cell r="I6">
            <v>1</v>
          </cell>
        </row>
        <row r="7">
          <cell r="B7" t="str">
            <v>г. Торжок</v>
          </cell>
          <cell r="C7">
            <v>46312</v>
          </cell>
          <cell r="D7">
            <v>100303.2</v>
          </cell>
          <cell r="E7">
            <v>35840</v>
          </cell>
          <cell r="F7">
            <v>2939.695975125238</v>
          </cell>
          <cell r="G7">
            <v>0</v>
          </cell>
          <cell r="H7">
            <v>1.0494024921569327</v>
          </cell>
          <cell r="I7">
            <v>1.0373432942524878</v>
          </cell>
        </row>
        <row r="8">
          <cell r="B8" t="str">
            <v>г. Удомля</v>
          </cell>
          <cell r="C8">
            <v>38011</v>
          </cell>
          <cell r="D8">
            <v>132076.94999999998</v>
          </cell>
          <cell r="E8">
            <v>24358</v>
          </cell>
          <cell r="F8">
            <v>4115.5178764041984</v>
          </cell>
          <cell r="G8">
            <v>0</v>
          </cell>
          <cell r="H8">
            <v>1.4691433238537466</v>
          </cell>
          <cell r="I8">
            <v>1.1000000000000001</v>
          </cell>
        </row>
        <row r="9">
          <cell r="B9" t="str">
            <v>Бежецкий</v>
          </cell>
          <cell r="C9">
            <v>33683</v>
          </cell>
          <cell r="D9">
            <v>87858.99</v>
          </cell>
          <cell r="E9">
            <v>23855</v>
          </cell>
          <cell r="F9">
            <v>3316.6282694534334</v>
          </cell>
          <cell r="G9">
            <v>4697.2724263088448</v>
          </cell>
          <cell r="H9">
            <v>0.70607534936177141</v>
          </cell>
          <cell r="I9">
            <v>1</v>
          </cell>
        </row>
        <row r="10">
          <cell r="B10" t="str">
            <v>Бологовский</v>
          </cell>
          <cell r="C10">
            <v>34977</v>
          </cell>
          <cell r="D10">
            <v>186211.34000000003</v>
          </cell>
          <cell r="E10">
            <v>18180</v>
          </cell>
          <cell r="F10">
            <v>5843.5926465963357</v>
          </cell>
          <cell r="G10">
            <v>0</v>
          </cell>
          <cell r="H10">
            <v>1.2440395438567906</v>
          </cell>
          <cell r="I10">
            <v>1.1000000000000001</v>
          </cell>
        </row>
        <row r="11">
          <cell r="B11" t="str">
            <v>Калининский</v>
          </cell>
          <cell r="C11">
            <v>49730</v>
          </cell>
          <cell r="D11">
            <v>256681.77</v>
          </cell>
          <cell r="E11">
            <v>11888</v>
          </cell>
          <cell r="F11">
            <v>5400.5584154433946</v>
          </cell>
          <cell r="G11">
            <v>0</v>
          </cell>
          <cell r="H11">
            <v>1.1497222058477026</v>
          </cell>
          <cell r="I11">
            <v>1.0824677294559311</v>
          </cell>
        </row>
        <row r="12">
          <cell r="B12" t="str">
            <v>Конаковский</v>
          </cell>
          <cell r="C12">
            <v>83480</v>
          </cell>
          <cell r="D12">
            <v>310713.35000000003</v>
          </cell>
          <cell r="E12">
            <v>42266</v>
          </cell>
          <cell r="F12">
            <v>4228.3103737422143</v>
          </cell>
          <cell r="G12">
            <v>0</v>
          </cell>
          <cell r="H12">
            <v>0.90016290093373508</v>
          </cell>
          <cell r="I12">
            <v>1.0360781541890816</v>
          </cell>
        </row>
        <row r="13">
          <cell r="B13" t="str">
            <v>Вышневолоцкий</v>
          </cell>
          <cell r="C13">
            <v>23868</v>
          </cell>
          <cell r="D13">
            <v>31888.84</v>
          </cell>
          <cell r="E13">
            <v>4757</v>
          </cell>
          <cell r="F13">
            <v>1535.3544494720963</v>
          </cell>
          <cell r="G13">
            <v>2760.5364231309586</v>
          </cell>
          <cell r="H13">
            <v>0.55617974702565987</v>
          </cell>
          <cell r="I13">
            <v>1</v>
          </cell>
        </row>
        <row r="14">
          <cell r="B14" t="str">
            <v>Калязинский</v>
          </cell>
          <cell r="C14">
            <v>20437</v>
          </cell>
          <cell r="D14">
            <v>42389.61</v>
          </cell>
          <cell r="E14">
            <v>15437</v>
          </cell>
          <cell r="F14">
            <v>2829.5057983069923</v>
          </cell>
          <cell r="G14">
            <v>0</v>
          </cell>
          <cell r="H14">
            <v>1.0249840482444386</v>
          </cell>
          <cell r="I14">
            <v>1.0407502287735588</v>
          </cell>
        </row>
        <row r="15">
          <cell r="B15" t="str">
            <v>Кашинский</v>
          </cell>
          <cell r="C15">
            <v>25449</v>
          </cell>
          <cell r="D15">
            <v>51237.729999999996</v>
          </cell>
          <cell r="E15">
            <v>14185</v>
          </cell>
          <cell r="F15">
            <v>2570.738732366694</v>
          </cell>
          <cell r="G15">
            <v>0</v>
          </cell>
          <cell r="H15">
            <v>0.93124608348800597</v>
          </cell>
          <cell r="I15">
            <v>1.0326021731805068</v>
          </cell>
        </row>
        <row r="16">
          <cell r="B16" t="str">
            <v>Лихославльский</v>
          </cell>
          <cell r="C16">
            <v>27445</v>
          </cell>
          <cell r="D16">
            <v>51475.97</v>
          </cell>
          <cell r="E16">
            <v>10183</v>
          </cell>
          <cell r="F16">
            <v>2246.6376389141919</v>
          </cell>
          <cell r="G16">
            <v>0</v>
          </cell>
          <cell r="H16">
            <v>0.81384096949030271</v>
          </cell>
          <cell r="I16">
            <v>1.022396880178386</v>
          </cell>
        </row>
        <row r="17">
          <cell r="B17" t="str">
            <v>Нелидовский</v>
          </cell>
          <cell r="C17">
            <v>26942</v>
          </cell>
          <cell r="D17">
            <v>56212.67</v>
          </cell>
          <cell r="E17">
            <v>16179</v>
          </cell>
          <cell r="F17">
            <v>2686.944918714275</v>
          </cell>
          <cell r="G17">
            <v>0</v>
          </cell>
          <cell r="H17">
            <v>0.9733415926701604</v>
          </cell>
          <cell r="I17">
            <v>1.0362612727771885</v>
          </cell>
        </row>
        <row r="18">
          <cell r="B18" t="str">
            <v>Осташковский</v>
          </cell>
          <cell r="C18">
            <v>22343</v>
          </cell>
          <cell r="D18">
            <v>86077.63</v>
          </cell>
          <cell r="E18">
            <v>19184</v>
          </cell>
          <cell r="F18">
            <v>4711.1681510987783</v>
          </cell>
          <cell r="G18">
            <v>0</v>
          </cell>
          <cell r="H18">
            <v>1.7066132913962579</v>
          </cell>
          <cell r="I18">
            <v>1.1000000000000001</v>
          </cell>
        </row>
        <row r="19">
          <cell r="B19" t="str">
            <v>Старицкий</v>
          </cell>
          <cell r="C19">
            <v>23328</v>
          </cell>
          <cell r="D19">
            <v>39446.760000000009</v>
          </cell>
          <cell r="E19">
            <v>8513</v>
          </cell>
          <cell r="F19">
            <v>2055.8882030178333</v>
          </cell>
          <cell r="G19">
            <v>0</v>
          </cell>
          <cell r="H19">
            <v>0.74474228479335769</v>
          </cell>
          <cell r="I19">
            <v>1.0163905632524701</v>
          </cell>
        </row>
        <row r="20">
          <cell r="B20" t="str">
            <v>Торжокский</v>
          </cell>
          <cell r="C20">
            <v>22358</v>
          </cell>
          <cell r="D20">
            <v>73631.58</v>
          </cell>
          <cell r="E20">
            <v>3460</v>
          </cell>
          <cell r="F20">
            <v>3448.0534931568122</v>
          </cell>
          <cell r="G20">
            <v>0</v>
          </cell>
          <cell r="H20">
            <v>1.2490519828918185</v>
          </cell>
          <cell r="I20">
            <v>1.0602270543358703</v>
          </cell>
        </row>
        <row r="21">
          <cell r="B21" t="str">
            <v>Андреапольский</v>
          </cell>
          <cell r="C21">
            <v>11323</v>
          </cell>
          <cell r="D21">
            <v>25046.300000000003</v>
          </cell>
          <cell r="E21">
            <v>4164</v>
          </cell>
          <cell r="F21">
            <v>2579.7315199152167</v>
          </cell>
          <cell r="G21">
            <v>2273.3373815518653</v>
          </cell>
          <cell r="H21">
            <v>1.1347772402150864</v>
          </cell>
          <cell r="I21">
            <v>1.0450682612251403</v>
          </cell>
        </row>
        <row r="22">
          <cell r="B22" t="str">
            <v>Весьегонский</v>
          </cell>
          <cell r="C22">
            <v>11488</v>
          </cell>
          <cell r="D22">
            <v>15970.94</v>
          </cell>
          <cell r="E22">
            <v>6888</v>
          </cell>
          <cell r="F22">
            <v>1989.8102367688025</v>
          </cell>
          <cell r="G22">
            <v>0</v>
          </cell>
          <cell r="H22">
            <v>0.87528153670287312</v>
          </cell>
          <cell r="I22">
            <v>1.0205095589727584</v>
          </cell>
        </row>
        <row r="23">
          <cell r="B23" t="str">
            <v>Западнодвинский</v>
          </cell>
          <cell r="C23">
            <v>13945</v>
          </cell>
          <cell r="D23">
            <v>23329.49</v>
          </cell>
          <cell r="E23">
            <v>9412</v>
          </cell>
          <cell r="F23">
            <v>2347.9017569021153</v>
          </cell>
          <cell r="G23">
            <v>0</v>
          </cell>
          <cell r="H23">
            <v>1.0327995201923568</v>
          </cell>
          <cell r="I23">
            <v>1.035417078455954</v>
          </cell>
        </row>
        <row r="24">
          <cell r="B24" t="str">
            <v>Зубцовский</v>
          </cell>
          <cell r="C24">
            <v>16283</v>
          </cell>
          <cell r="D24">
            <v>33800.68</v>
          </cell>
          <cell r="E24">
            <v>5821</v>
          </cell>
          <cell r="F24">
            <v>2433.3157280599398</v>
          </cell>
          <cell r="G24">
            <v>0</v>
          </cell>
          <cell r="H24">
            <v>1.0703715813615255</v>
          </cell>
          <cell r="I24">
            <v>1.0389729025053431</v>
          </cell>
        </row>
        <row r="25">
          <cell r="B25" t="str">
            <v>Кимрский</v>
          </cell>
          <cell r="C25">
            <v>12064</v>
          </cell>
          <cell r="D25">
            <v>21282.300000000003</v>
          </cell>
          <cell r="E25">
            <v>3531</v>
          </cell>
          <cell r="F25">
            <v>2056.8053713527852</v>
          </cell>
          <cell r="G25">
            <v>0</v>
          </cell>
          <cell r="H25">
            <v>0.90475148477465883</v>
          </cell>
          <cell r="I25">
            <v>1.0232985981371547</v>
          </cell>
        </row>
        <row r="26">
          <cell r="B26" t="str">
            <v>Краснохолмский</v>
          </cell>
          <cell r="C26">
            <v>10508</v>
          </cell>
          <cell r="D26">
            <v>13794.130000000001</v>
          </cell>
          <cell r="E26">
            <v>4970</v>
          </cell>
          <cell r="F26">
            <v>1785.6994670727067</v>
          </cell>
          <cell r="G26">
            <v>0</v>
          </cell>
          <cell r="H26">
            <v>0.78549690053208088</v>
          </cell>
          <cell r="I26">
            <v>1.0120123310159452</v>
          </cell>
        </row>
        <row r="27">
          <cell r="B27" t="str">
            <v>Кувшиновский</v>
          </cell>
          <cell r="C27">
            <v>14328</v>
          </cell>
          <cell r="D27">
            <v>28072.74</v>
          </cell>
          <cell r="E27">
            <v>6935</v>
          </cell>
          <cell r="F27">
            <v>2443.3096035734229</v>
          </cell>
          <cell r="G27">
            <v>0</v>
          </cell>
          <cell r="H27">
            <v>1.0747677064569836</v>
          </cell>
          <cell r="I27">
            <v>1.0393889522734985</v>
          </cell>
        </row>
        <row r="28">
          <cell r="B28" t="str">
            <v>Максатихинский</v>
          </cell>
          <cell r="C28">
            <v>15064</v>
          </cell>
          <cell r="D28">
            <v>21584.77</v>
          </cell>
          <cell r="E28">
            <v>7908</v>
          </cell>
          <cell r="F28">
            <v>1957.8312533191715</v>
          </cell>
          <cell r="G28">
            <v>0</v>
          </cell>
          <cell r="H28">
            <v>0.86121456023508602</v>
          </cell>
          <cell r="I28">
            <v>1.0191782587547284</v>
          </cell>
        </row>
        <row r="29">
          <cell r="B29" t="str">
            <v>Оленинский</v>
          </cell>
          <cell r="C29">
            <v>12016</v>
          </cell>
          <cell r="D29">
            <v>14269.410000000002</v>
          </cell>
          <cell r="E29">
            <v>5018</v>
          </cell>
          <cell r="F29">
            <v>1605.1439747003997</v>
          </cell>
          <cell r="G29">
            <v>0</v>
          </cell>
          <cell r="H29">
            <v>0.7060738048501487</v>
          </cell>
          <cell r="I29">
            <v>1.0044957204038423</v>
          </cell>
        </row>
        <row r="30">
          <cell r="B30" t="str">
            <v>Рамешковский</v>
          </cell>
          <cell r="C30">
            <v>15679</v>
          </cell>
          <cell r="D30">
            <v>19272.86</v>
          </cell>
          <cell r="E30">
            <v>4201</v>
          </cell>
          <cell r="F30">
            <v>1497.1528796479367</v>
          </cell>
          <cell r="G30">
            <v>0</v>
          </cell>
          <cell r="H30">
            <v>0.65857047519533773</v>
          </cell>
          <cell r="I30">
            <v>1</v>
          </cell>
        </row>
        <row r="31">
          <cell r="B31" t="str">
            <v>Ржевский</v>
          </cell>
          <cell r="C31">
            <v>11816</v>
          </cell>
          <cell r="D31">
            <v>36499.760000000002</v>
          </cell>
          <cell r="E31">
            <v>509</v>
          </cell>
          <cell r="F31">
            <v>3132.0886932972239</v>
          </cell>
          <cell r="G31">
            <v>0</v>
          </cell>
          <cell r="H31">
            <v>1.3777491712027112</v>
          </cell>
          <cell r="I31">
            <v>1.0680631518073287</v>
          </cell>
        </row>
        <row r="32">
          <cell r="B32" t="str">
            <v>Селижаровский</v>
          </cell>
          <cell r="C32">
            <v>12125</v>
          </cell>
          <cell r="D32">
            <v>20444.510000000002</v>
          </cell>
          <cell r="E32">
            <v>9111</v>
          </cell>
          <cell r="F32">
            <v>2437.5678350515468</v>
          </cell>
          <cell r="G32">
            <v>0</v>
          </cell>
          <cell r="H32">
            <v>1.0722420063262108</v>
          </cell>
          <cell r="I32">
            <v>1.0391499197321079</v>
          </cell>
        </row>
        <row r="33">
          <cell r="B33" t="str">
            <v>Спировский</v>
          </cell>
          <cell r="C33">
            <v>11354</v>
          </cell>
          <cell r="D33">
            <v>15731.420000000002</v>
          </cell>
          <cell r="E33">
            <v>3129</v>
          </cell>
          <cell r="F33">
            <v>1661.1255945041396</v>
          </cell>
          <cell r="G33">
            <v>0</v>
          </cell>
          <cell r="H33">
            <v>0.73069910695358076</v>
          </cell>
          <cell r="I33">
            <v>1.006826261734769</v>
          </cell>
        </row>
        <row r="34">
          <cell r="B34" t="str">
            <v>Торопецкий</v>
          </cell>
          <cell r="C34">
            <v>18657</v>
          </cell>
          <cell r="D34">
            <v>60530.110000000008</v>
          </cell>
          <cell r="E34">
            <v>12218</v>
          </cell>
          <cell r="F34">
            <v>3899.2394275607021</v>
          </cell>
          <cell r="G34">
            <v>0</v>
          </cell>
          <cell r="H34">
            <v>1.7152049050013576</v>
          </cell>
          <cell r="I34">
            <v>1.1000000000000001</v>
          </cell>
        </row>
        <row r="35">
          <cell r="B35" t="str">
            <v>Бельский</v>
          </cell>
          <cell r="C35">
            <v>5628</v>
          </cell>
          <cell r="D35">
            <v>10539.720000000001</v>
          </cell>
          <cell r="E35">
            <v>3699</v>
          </cell>
          <cell r="F35">
            <v>2529.9786780383802</v>
          </cell>
          <cell r="G35">
            <v>2662.775589625629</v>
          </cell>
          <cell r="H35">
            <v>0.95012838779781694</v>
          </cell>
          <cell r="I35">
            <v>1.0236515516211488</v>
          </cell>
        </row>
        <row r="36">
          <cell r="B36" t="str">
            <v>Жарковский</v>
          </cell>
          <cell r="C36">
            <v>5004</v>
          </cell>
          <cell r="D36">
            <v>7221.2000000000007</v>
          </cell>
          <cell r="E36">
            <v>3391</v>
          </cell>
          <cell r="F36">
            <v>2120.7434052757794</v>
          </cell>
          <cell r="G36">
            <v>0</v>
          </cell>
          <cell r="H36">
            <v>0.7964409068260776</v>
          </cell>
          <cell r="I36">
            <v>1.0089513013792146</v>
          </cell>
        </row>
        <row r="37">
          <cell r="B37" t="str">
            <v>Кесовогорский</v>
          </cell>
          <cell r="C37">
            <v>7862</v>
          </cell>
          <cell r="D37">
            <v>32508.89</v>
          </cell>
          <cell r="E37">
            <v>4092</v>
          </cell>
          <cell r="F37">
            <v>4655.4171966420763</v>
          </cell>
          <cell r="G37">
            <v>0</v>
          </cell>
          <cell r="H37">
            <v>1.7483325349608607</v>
          </cell>
          <cell r="I37">
            <v>1.1000000000000001</v>
          </cell>
        </row>
        <row r="38">
          <cell r="B38" t="str">
            <v>Лесной</v>
          </cell>
          <cell r="C38">
            <v>4820</v>
          </cell>
          <cell r="D38">
            <v>13002.36</v>
          </cell>
          <cell r="E38">
            <v>1322</v>
          </cell>
          <cell r="F38">
            <v>2971.8589211618259</v>
          </cell>
          <cell r="G38">
            <v>0</v>
          </cell>
          <cell r="H38">
            <v>1.1160756215207952</v>
          </cell>
          <cell r="I38">
            <v>1.0395244506189087</v>
          </cell>
        </row>
        <row r="39">
          <cell r="B39" t="str">
            <v>Молоковский</v>
          </cell>
          <cell r="C39">
            <v>4232</v>
          </cell>
          <cell r="D39">
            <v>6999.17</v>
          </cell>
          <cell r="E39">
            <v>1288</v>
          </cell>
          <cell r="F39">
            <v>1958.2159735349715</v>
          </cell>
          <cell r="G39">
            <v>0</v>
          </cell>
          <cell r="H39">
            <v>0.73540405776751372</v>
          </cell>
          <cell r="I39">
            <v>1.0031131098136632</v>
          </cell>
        </row>
        <row r="40">
          <cell r="B40" t="str">
            <v>Пеновский</v>
          </cell>
          <cell r="C40">
            <v>6257</v>
          </cell>
          <cell r="D40">
            <v>12611</v>
          </cell>
          <cell r="E40">
            <v>3267</v>
          </cell>
          <cell r="F40">
            <v>2537.6378456129137</v>
          </cell>
          <cell r="G40">
            <v>0</v>
          </cell>
          <cell r="H40">
            <v>0.95300477272652595</v>
          </cell>
          <cell r="I40">
            <v>1.0239266786385013</v>
          </cell>
        </row>
        <row r="41">
          <cell r="B41" t="str">
            <v>Сандовский</v>
          </cell>
          <cell r="C41">
            <v>5709</v>
          </cell>
          <cell r="D41">
            <v>11117.990000000002</v>
          </cell>
          <cell r="E41">
            <v>3002</v>
          </cell>
          <cell r="F41">
            <v>2473.2860395866178</v>
          </cell>
          <cell r="G41">
            <v>0</v>
          </cell>
          <cell r="H41">
            <v>0.92883758181602816</v>
          </cell>
          <cell r="I41">
            <v>1.0216150801154293</v>
          </cell>
        </row>
        <row r="42">
          <cell r="B42" t="str">
            <v>Сонковский</v>
          </cell>
          <cell r="C42">
            <v>8307</v>
          </cell>
          <cell r="D42">
            <v>20035.14</v>
          </cell>
          <cell r="E42">
            <v>3609</v>
          </cell>
          <cell r="F42">
            <v>2846.2910798122066</v>
          </cell>
          <cell r="G42">
            <v>0</v>
          </cell>
          <cell r="H42">
            <v>1.0689188720602545</v>
          </cell>
          <cell r="I42">
            <v>1.0350138944351319</v>
          </cell>
        </row>
        <row r="43">
          <cell r="B43" t="str">
            <v>Фировский</v>
          </cell>
          <cell r="C43">
            <v>8355</v>
          </cell>
          <cell r="D43">
            <v>11312.810000000001</v>
          </cell>
          <cell r="E43">
            <v>4324</v>
          </cell>
          <cell r="F43">
            <v>1871.5511669658888</v>
          </cell>
          <cell r="G43">
            <v>0</v>
          </cell>
          <cell r="H43">
            <v>0.70285726452412689</v>
          </cell>
          <cell r="I43">
            <v>1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9"/>
  <sheetViews>
    <sheetView view="pageBreakPreview" zoomScale="85" zoomScaleNormal="100" zoomScaleSheetLayoutView="85" workbookViewId="0">
      <selection sqref="F1"/>
    </sheetView>
  </sheetViews>
  <sheetFormatPr defaultRowHeight="15" x14ac:dyDescent="0.25"/>
  <cols>
    <col min="1" max="1" width="3.85546875" style="78" bestFit="1" customWidth="1"/>
    <col min="2" max="2" width="24.85546875" style="78" customWidth="1"/>
    <col min="3" max="3" width="21" style="78" customWidth="1"/>
    <col min="4" max="4" width="31.85546875" style="78" customWidth="1"/>
    <col min="5" max="5" width="20.5703125" style="78" customWidth="1"/>
    <col min="6" max="6" width="31" style="78" customWidth="1"/>
    <col min="7" max="7" width="17.140625" style="78" customWidth="1"/>
    <col min="8" max="8" width="21.140625" style="78" customWidth="1"/>
    <col min="9" max="9" width="18.42578125" style="78" customWidth="1"/>
    <col min="10" max="10" width="22.28515625" style="78" customWidth="1"/>
    <col min="11" max="11" width="21.7109375" style="78" customWidth="1"/>
    <col min="12" max="12" width="18.85546875" style="78" customWidth="1"/>
    <col min="13" max="13" width="17.7109375" style="78" customWidth="1"/>
    <col min="14" max="14" width="14.7109375" style="78" customWidth="1"/>
    <col min="15" max="15" width="18.42578125" style="78" customWidth="1"/>
    <col min="16" max="16" width="14.28515625" style="78" customWidth="1"/>
    <col min="17" max="17" width="21" style="78" customWidth="1"/>
    <col min="18" max="18" width="18" style="78" customWidth="1"/>
    <col min="19" max="19" width="16.42578125" style="78" customWidth="1"/>
    <col min="20" max="20" width="13.42578125" style="78" bestFit="1" customWidth="1"/>
    <col min="21" max="21" width="16.5703125" style="78" customWidth="1"/>
    <col min="22" max="22" width="16.5703125" style="78" bestFit="1" customWidth="1"/>
    <col min="23" max="23" width="20.140625" style="78" customWidth="1"/>
    <col min="24" max="16384" width="9.140625" style="78"/>
  </cols>
  <sheetData>
    <row r="1" spans="1:23" ht="23.25" x14ac:dyDescent="0.35">
      <c r="C1" s="119" t="s">
        <v>489</v>
      </c>
      <c r="D1" s="87"/>
      <c r="G1" s="87"/>
      <c r="N1" s="120"/>
      <c r="O1" s="120"/>
      <c r="P1" s="120"/>
      <c r="R1" s="120"/>
    </row>
    <row r="2" spans="1:23" ht="6.75" customHeight="1" x14ac:dyDescent="0.25">
      <c r="F2" s="120"/>
      <c r="M2" s="120"/>
      <c r="S2" s="121"/>
      <c r="U2" s="120"/>
    </row>
    <row r="3" spans="1:23" s="126" customFormat="1" ht="193.5" customHeight="1" x14ac:dyDescent="0.25">
      <c r="A3" s="122" t="s">
        <v>1</v>
      </c>
      <c r="B3" s="123" t="s">
        <v>403</v>
      </c>
      <c r="C3" s="124" t="s">
        <v>490</v>
      </c>
      <c r="D3" s="124" t="s">
        <v>491</v>
      </c>
      <c r="E3" s="124" t="s">
        <v>492</v>
      </c>
      <c r="F3" s="124" t="s">
        <v>493</v>
      </c>
      <c r="G3" s="124" t="s">
        <v>494</v>
      </c>
      <c r="H3" s="124" t="s">
        <v>495</v>
      </c>
      <c r="I3" s="124" t="s">
        <v>496</v>
      </c>
      <c r="J3" s="124" t="s">
        <v>497</v>
      </c>
      <c r="K3" s="124" t="s">
        <v>498</v>
      </c>
      <c r="L3" s="124" t="s">
        <v>499</v>
      </c>
      <c r="M3" s="124" t="s">
        <v>500</v>
      </c>
      <c r="N3" s="124" t="s">
        <v>501</v>
      </c>
      <c r="O3" s="124" t="s">
        <v>502</v>
      </c>
      <c r="P3" s="124" t="s">
        <v>503</v>
      </c>
      <c r="Q3" s="124" t="s">
        <v>504</v>
      </c>
      <c r="R3" s="124" t="s">
        <v>505</v>
      </c>
      <c r="S3" s="125" t="s">
        <v>506</v>
      </c>
      <c r="T3" s="124" t="s">
        <v>507</v>
      </c>
      <c r="U3" s="124" t="s">
        <v>508</v>
      </c>
      <c r="V3" s="124" t="s">
        <v>488</v>
      </c>
      <c r="W3" s="124" t="str">
        <f>B3</f>
        <v>Наименование муниципального района (городского округа)</v>
      </c>
    </row>
    <row r="4" spans="1:23" s="126" customFormat="1" x14ac:dyDescent="0.25">
      <c r="A4" s="127"/>
      <c r="B4" s="127">
        <v>1</v>
      </c>
      <c r="C4" s="127">
        <v>2</v>
      </c>
      <c r="D4" s="127">
        <v>3</v>
      </c>
      <c r="E4" s="127">
        <v>4</v>
      </c>
      <c r="F4" s="127">
        <v>5</v>
      </c>
      <c r="G4" s="127">
        <v>6</v>
      </c>
      <c r="H4" s="127">
        <v>7</v>
      </c>
      <c r="I4" s="127">
        <v>8</v>
      </c>
      <c r="J4" s="127">
        <v>9</v>
      </c>
      <c r="K4" s="127">
        <v>10</v>
      </c>
      <c r="L4" s="127">
        <v>11</v>
      </c>
      <c r="M4" s="127">
        <v>12</v>
      </c>
      <c r="N4" s="127">
        <v>13</v>
      </c>
      <c r="O4" s="127">
        <v>14</v>
      </c>
      <c r="P4" s="127">
        <v>15</v>
      </c>
      <c r="Q4" s="127">
        <v>16</v>
      </c>
      <c r="R4" s="127">
        <v>17</v>
      </c>
      <c r="S4" s="127">
        <v>18</v>
      </c>
      <c r="T4" s="127">
        <v>19</v>
      </c>
      <c r="U4" s="127">
        <v>20</v>
      </c>
      <c r="V4" s="127">
        <v>21</v>
      </c>
      <c r="W4" s="127">
        <v>22</v>
      </c>
    </row>
    <row r="5" spans="1:23" s="126" customFormat="1" ht="42" customHeight="1" x14ac:dyDescent="0.25">
      <c r="A5" s="123"/>
      <c r="B5" s="123"/>
      <c r="C5" s="214"/>
      <c r="D5" s="215"/>
      <c r="E5" s="215"/>
      <c r="F5" s="215"/>
      <c r="G5" s="216"/>
      <c r="H5" s="204"/>
      <c r="I5" s="205"/>
      <c r="J5" s="204"/>
      <c r="K5" s="213"/>
      <c r="L5" s="205"/>
      <c r="M5" s="204"/>
      <c r="N5" s="205"/>
      <c r="O5" s="204"/>
      <c r="P5" s="205"/>
      <c r="Q5" s="204"/>
      <c r="R5" s="205"/>
      <c r="S5" s="123"/>
      <c r="T5" s="128" t="s">
        <v>453</v>
      </c>
      <c r="U5" s="123"/>
      <c r="V5" s="123"/>
      <c r="W5" s="123"/>
    </row>
    <row r="6" spans="1:23" x14ac:dyDescent="0.25">
      <c r="A6" s="129" t="s">
        <v>47</v>
      </c>
      <c r="B6" s="130" t="s">
        <v>3</v>
      </c>
      <c r="C6" s="131">
        <v>470211</v>
      </c>
      <c r="D6" s="132">
        <v>6846</v>
      </c>
      <c r="E6" s="132">
        <v>0</v>
      </c>
      <c r="F6" s="133">
        <v>0</v>
      </c>
      <c r="G6" s="134">
        <f t="shared" ref="G6:G48" si="0">IF(A6=$D$52,(C6-D6)*$D$53,(C6-D6)*$F$53+(E6-F6)*$E$53+(D6+F6)*$I$54+(C6-D6+E6-F6)*$I$53)</f>
        <v>69504.75</v>
      </c>
      <c r="H6" s="135">
        <v>30712</v>
      </c>
      <c r="I6" s="134">
        <f t="shared" ref="I6:I48" si="1">IF(A6=$D$52,$D$55*H6,H6*$G$55)</f>
        <v>30712</v>
      </c>
      <c r="J6" s="136">
        <v>20</v>
      </c>
      <c r="K6" s="133">
        <v>0</v>
      </c>
      <c r="L6" s="134">
        <f t="shared" ref="L6:L48" si="2">IF(A6=$D$52,J6*$D$59,J6*$F$59+K6*$E$59)</f>
        <v>20</v>
      </c>
      <c r="M6" s="135">
        <v>33250</v>
      </c>
      <c r="N6" s="134">
        <f t="shared" ref="N6:N48" si="3">IF(A6=$D$52,$D$56*M6,0)</f>
        <v>33250</v>
      </c>
      <c r="O6" s="135">
        <v>32616</v>
      </c>
      <c r="P6" s="134">
        <f t="shared" ref="P6:P48" si="4">IF(A6=$D$52,$D$57*O6,0)</f>
        <v>32616</v>
      </c>
      <c r="Q6" s="135">
        <v>5783</v>
      </c>
      <c r="R6" s="134">
        <f t="shared" ref="R6:R48" si="5">IF(A6=$D$52,$D$58*Q6,Q6*$G$58)</f>
        <v>5783</v>
      </c>
      <c r="S6" s="134">
        <f t="shared" ref="S6:S48" si="6">R6+P6+N6+L6+I6+G6</f>
        <v>171885.75</v>
      </c>
      <c r="T6" s="135">
        <v>47732</v>
      </c>
      <c r="U6" s="134">
        <f>S6*1000/T6</f>
        <v>3601.0590379619543</v>
      </c>
      <c r="V6" s="137">
        <f t="shared" ref="V6:V49" si="7">U6/$U$49</f>
        <v>0.88704647451291507</v>
      </c>
      <c r="W6" s="130" t="str">
        <f t="shared" ref="W6:W49" si="8">B6</f>
        <v>г. Вышний Волочек</v>
      </c>
    </row>
    <row r="7" spans="1:23" x14ac:dyDescent="0.25">
      <c r="A7" s="129" t="s">
        <v>47</v>
      </c>
      <c r="B7" s="101" t="s">
        <v>4</v>
      </c>
      <c r="C7" s="99">
        <v>459497</v>
      </c>
      <c r="D7" s="100">
        <v>18027</v>
      </c>
      <c r="E7" s="100">
        <v>0</v>
      </c>
      <c r="F7" s="138">
        <v>0</v>
      </c>
      <c r="G7" s="139">
        <f t="shared" si="0"/>
        <v>66220.5</v>
      </c>
      <c r="H7" s="140">
        <v>25954</v>
      </c>
      <c r="I7" s="139">
        <f t="shared" si="1"/>
        <v>25954</v>
      </c>
      <c r="J7" s="141">
        <v>41.948080000000004</v>
      </c>
      <c r="K7" s="138">
        <v>0</v>
      </c>
      <c r="L7" s="139">
        <f t="shared" si="2"/>
        <v>41.948080000000004</v>
      </c>
      <c r="M7" s="140">
        <v>41465</v>
      </c>
      <c r="N7" s="139">
        <f t="shared" si="3"/>
        <v>41465</v>
      </c>
      <c r="O7" s="140">
        <v>9137</v>
      </c>
      <c r="P7" s="139">
        <f t="shared" si="4"/>
        <v>9137</v>
      </c>
      <c r="Q7" s="140">
        <v>7885</v>
      </c>
      <c r="R7" s="139">
        <f t="shared" si="5"/>
        <v>7885</v>
      </c>
      <c r="S7" s="139">
        <f t="shared" si="6"/>
        <v>150703.44808</v>
      </c>
      <c r="T7" s="140">
        <v>45504</v>
      </c>
      <c r="U7" s="139">
        <f t="shared" ref="U7:U47" si="9">S7*1000/T7</f>
        <v>3311.8725404360057</v>
      </c>
      <c r="V7" s="142">
        <f t="shared" si="7"/>
        <v>0.81581135717579112</v>
      </c>
      <c r="W7" s="101" t="str">
        <f t="shared" si="8"/>
        <v>г. Кимры</v>
      </c>
    </row>
    <row r="8" spans="1:23" x14ac:dyDescent="0.25">
      <c r="A8" s="129" t="s">
        <v>47</v>
      </c>
      <c r="B8" s="101" t="s">
        <v>5</v>
      </c>
      <c r="C8" s="99">
        <v>811574</v>
      </c>
      <c r="D8" s="100">
        <v>8144</v>
      </c>
      <c r="E8" s="100">
        <v>0</v>
      </c>
      <c r="F8" s="138">
        <v>0</v>
      </c>
      <c r="G8" s="139">
        <f t="shared" si="0"/>
        <v>120514.5</v>
      </c>
      <c r="H8" s="140">
        <v>22483</v>
      </c>
      <c r="I8" s="139">
        <f t="shared" si="1"/>
        <v>22483</v>
      </c>
      <c r="J8" s="141">
        <v>801.95752000000005</v>
      </c>
      <c r="K8" s="138">
        <v>0</v>
      </c>
      <c r="L8" s="139">
        <f t="shared" si="2"/>
        <v>801.95752000000005</v>
      </c>
      <c r="M8" s="140">
        <v>73723</v>
      </c>
      <c r="N8" s="139">
        <f t="shared" si="3"/>
        <v>73723</v>
      </c>
      <c r="O8" s="140">
        <v>12596</v>
      </c>
      <c r="P8" s="139">
        <f t="shared" si="4"/>
        <v>12596</v>
      </c>
      <c r="Q8" s="140">
        <v>9293</v>
      </c>
      <c r="R8" s="139">
        <f t="shared" si="5"/>
        <v>9293</v>
      </c>
      <c r="S8" s="139">
        <f t="shared" si="6"/>
        <v>239411.45752</v>
      </c>
      <c r="T8" s="140">
        <v>59804</v>
      </c>
      <c r="U8" s="139">
        <f t="shared" si="9"/>
        <v>4003.268301785834</v>
      </c>
      <c r="V8" s="142">
        <f t="shared" si="7"/>
        <v>0.986122414598954</v>
      </c>
      <c r="W8" s="101" t="str">
        <f t="shared" si="8"/>
        <v>г. Ржев</v>
      </c>
    </row>
    <row r="9" spans="1:23" x14ac:dyDescent="0.25">
      <c r="A9" s="129" t="s">
        <v>47</v>
      </c>
      <c r="B9" s="101" t="s">
        <v>6</v>
      </c>
      <c r="C9" s="99">
        <v>9364321</v>
      </c>
      <c r="D9" s="100">
        <v>238948</v>
      </c>
      <c r="E9" s="100">
        <v>0</v>
      </c>
      <c r="F9" s="138">
        <v>0</v>
      </c>
      <c r="G9" s="139">
        <f t="shared" si="0"/>
        <v>1368805.95</v>
      </c>
      <c r="H9" s="140">
        <v>268611</v>
      </c>
      <c r="I9" s="139">
        <f t="shared" si="1"/>
        <v>268611</v>
      </c>
      <c r="J9" s="141">
        <v>178.30144000000001</v>
      </c>
      <c r="K9" s="138">
        <v>0</v>
      </c>
      <c r="L9" s="139">
        <f t="shared" si="2"/>
        <v>178.30144000000001</v>
      </c>
      <c r="M9" s="140">
        <v>473022</v>
      </c>
      <c r="N9" s="139">
        <f t="shared" si="3"/>
        <v>473022</v>
      </c>
      <c r="O9" s="140">
        <v>162072</v>
      </c>
      <c r="P9" s="139">
        <f t="shared" si="4"/>
        <v>162072</v>
      </c>
      <c r="Q9" s="140">
        <v>24550</v>
      </c>
      <c r="R9" s="139">
        <f t="shared" si="5"/>
        <v>24550</v>
      </c>
      <c r="S9" s="139">
        <f t="shared" si="6"/>
        <v>2297239.2514399998</v>
      </c>
      <c r="T9" s="140">
        <v>419363</v>
      </c>
      <c r="U9" s="139">
        <f t="shared" si="9"/>
        <v>5477.9254522692745</v>
      </c>
      <c r="V9" s="142">
        <f t="shared" si="7"/>
        <v>1.3493737283546763</v>
      </c>
      <c r="W9" s="101" t="str">
        <f t="shared" si="8"/>
        <v>г. Тверь</v>
      </c>
    </row>
    <row r="10" spans="1:23" x14ac:dyDescent="0.25">
      <c r="A10" s="129" t="s">
        <v>47</v>
      </c>
      <c r="B10" s="101" t="s">
        <v>7</v>
      </c>
      <c r="C10" s="99">
        <v>669719</v>
      </c>
      <c r="D10" s="100">
        <v>11676</v>
      </c>
      <c r="E10" s="100">
        <v>0</v>
      </c>
      <c r="F10" s="138">
        <v>0</v>
      </c>
      <c r="G10" s="139">
        <f t="shared" si="0"/>
        <v>98706.45</v>
      </c>
      <c r="H10" s="140">
        <v>28172</v>
      </c>
      <c r="I10" s="139">
        <f t="shared" si="1"/>
        <v>28172</v>
      </c>
      <c r="J10" s="141">
        <v>0</v>
      </c>
      <c r="K10" s="138">
        <v>0</v>
      </c>
      <c r="L10" s="139">
        <f t="shared" si="2"/>
        <v>0</v>
      </c>
      <c r="M10" s="140">
        <v>45738</v>
      </c>
      <c r="N10" s="139">
        <f t="shared" si="3"/>
        <v>45738</v>
      </c>
      <c r="O10" s="140">
        <v>19650</v>
      </c>
      <c r="P10" s="139">
        <f t="shared" si="4"/>
        <v>19650</v>
      </c>
      <c r="Q10" s="140">
        <v>7296</v>
      </c>
      <c r="R10" s="139">
        <f t="shared" si="5"/>
        <v>7296</v>
      </c>
      <c r="S10" s="139">
        <f t="shared" si="6"/>
        <v>199562.45</v>
      </c>
      <c r="T10" s="140">
        <v>46031</v>
      </c>
      <c r="U10" s="139">
        <f t="shared" si="9"/>
        <v>4335.3924529121678</v>
      </c>
      <c r="V10" s="142">
        <f t="shared" si="7"/>
        <v>1.0679343355509485</v>
      </c>
      <c r="W10" s="101" t="str">
        <f t="shared" si="8"/>
        <v>г. Торжок</v>
      </c>
    </row>
    <row r="11" spans="1:23" x14ac:dyDescent="0.25">
      <c r="A11" s="129" t="s">
        <v>47</v>
      </c>
      <c r="B11" s="101" t="s">
        <v>510</v>
      </c>
      <c r="C11" s="99">
        <v>323208</v>
      </c>
      <c r="D11" s="100">
        <v>19440</v>
      </c>
      <c r="E11" s="100">
        <v>0</v>
      </c>
      <c r="F11" s="138">
        <v>0</v>
      </c>
      <c r="G11" s="139">
        <f t="shared" si="0"/>
        <v>45565.2</v>
      </c>
      <c r="H11" s="140">
        <v>12958</v>
      </c>
      <c r="I11" s="139">
        <f t="shared" si="1"/>
        <v>12958</v>
      </c>
      <c r="J11" s="141">
        <v>205</v>
      </c>
      <c r="K11" s="138">
        <v>0</v>
      </c>
      <c r="L11" s="139">
        <f t="shared" si="2"/>
        <v>205</v>
      </c>
      <c r="M11" s="140">
        <v>20971</v>
      </c>
      <c r="N11" s="139">
        <f t="shared" si="3"/>
        <v>20971</v>
      </c>
      <c r="O11" s="140">
        <v>11277</v>
      </c>
      <c r="P11" s="139">
        <f t="shared" si="4"/>
        <v>11277</v>
      </c>
      <c r="Q11" s="140">
        <v>548</v>
      </c>
      <c r="R11" s="139">
        <f t="shared" si="5"/>
        <v>548</v>
      </c>
      <c r="S11" s="139">
        <f t="shared" si="6"/>
        <v>91524.2</v>
      </c>
      <c r="T11" s="140">
        <v>21994</v>
      </c>
      <c r="U11" s="139">
        <f t="shared" si="9"/>
        <v>4161.3258161316726</v>
      </c>
      <c r="V11" s="142">
        <f t="shared" si="7"/>
        <v>1.0250566168413311</v>
      </c>
      <c r="W11" s="101" t="str">
        <f t="shared" si="8"/>
        <v>Осташковский ГО</v>
      </c>
    </row>
    <row r="12" spans="1:23" x14ac:dyDescent="0.25">
      <c r="A12" s="129" t="s">
        <v>47</v>
      </c>
      <c r="B12" s="101" t="s">
        <v>509</v>
      </c>
      <c r="C12" s="99">
        <v>880493</v>
      </c>
      <c r="D12" s="100">
        <v>3248</v>
      </c>
      <c r="E12" s="100">
        <v>0</v>
      </c>
      <c r="F12" s="138">
        <v>0</v>
      </c>
      <c r="G12" s="139">
        <f t="shared" si="0"/>
        <v>131586.75</v>
      </c>
      <c r="H12" s="140">
        <v>16572</v>
      </c>
      <c r="I12" s="139">
        <f t="shared" si="1"/>
        <v>16572</v>
      </c>
      <c r="J12" s="141">
        <v>37.985840000000003</v>
      </c>
      <c r="K12" s="138">
        <v>0</v>
      </c>
      <c r="L12" s="139">
        <f t="shared" si="2"/>
        <v>37.985840000000003</v>
      </c>
      <c r="M12" s="140">
        <v>22934</v>
      </c>
      <c r="N12" s="139">
        <f t="shared" si="3"/>
        <v>22934</v>
      </c>
      <c r="O12" s="140">
        <v>9837</v>
      </c>
      <c r="P12" s="139">
        <f t="shared" si="4"/>
        <v>9837</v>
      </c>
      <c r="Q12" s="140">
        <v>2511</v>
      </c>
      <c r="R12" s="139">
        <f t="shared" si="5"/>
        <v>2511</v>
      </c>
      <c r="S12" s="139">
        <f t="shared" si="6"/>
        <v>183478.73584000001</v>
      </c>
      <c r="T12" s="140">
        <v>37678</v>
      </c>
      <c r="U12" s="139">
        <f t="shared" si="9"/>
        <v>4869.6516757789695</v>
      </c>
      <c r="V12" s="142">
        <f t="shared" si="7"/>
        <v>1.1995380541026501</v>
      </c>
      <c r="W12" s="101" t="str">
        <f t="shared" si="8"/>
        <v>Удомельский ГО</v>
      </c>
    </row>
    <row r="13" spans="1:23" x14ac:dyDescent="0.25">
      <c r="A13" s="129" t="s">
        <v>48</v>
      </c>
      <c r="B13" s="101" t="s">
        <v>9</v>
      </c>
      <c r="C13" s="99">
        <v>53503</v>
      </c>
      <c r="D13" s="100">
        <v>1174</v>
      </c>
      <c r="E13" s="100">
        <v>35038</v>
      </c>
      <c r="F13" s="138">
        <v>1423</v>
      </c>
      <c r="G13" s="139">
        <f t="shared" si="0"/>
        <v>24434.899999999998</v>
      </c>
      <c r="H13" s="140">
        <v>3160</v>
      </c>
      <c r="I13" s="139">
        <f t="shared" si="1"/>
        <v>3160</v>
      </c>
      <c r="J13" s="141">
        <v>0</v>
      </c>
      <c r="K13" s="138">
        <v>20</v>
      </c>
      <c r="L13" s="139">
        <f t="shared" si="2"/>
        <v>14</v>
      </c>
      <c r="M13" s="140">
        <v>0</v>
      </c>
      <c r="N13" s="139">
        <f t="shared" si="3"/>
        <v>0</v>
      </c>
      <c r="O13" s="140">
        <v>0</v>
      </c>
      <c r="P13" s="139">
        <f t="shared" si="4"/>
        <v>0</v>
      </c>
      <c r="Q13" s="140">
        <v>85</v>
      </c>
      <c r="R13" s="139">
        <f t="shared" si="5"/>
        <v>85</v>
      </c>
      <c r="S13" s="139">
        <f t="shared" si="6"/>
        <v>27693.899999999998</v>
      </c>
      <c r="T13" s="140">
        <v>11122</v>
      </c>
      <c r="U13" s="139">
        <f t="shared" si="9"/>
        <v>2490.010789426362</v>
      </c>
      <c r="V13" s="142">
        <f t="shared" si="7"/>
        <v>0.6133626994101814</v>
      </c>
      <c r="W13" s="101" t="str">
        <f t="shared" si="8"/>
        <v>Андреапольский</v>
      </c>
    </row>
    <row r="14" spans="1:23" x14ac:dyDescent="0.25">
      <c r="A14" s="129" t="s">
        <v>48</v>
      </c>
      <c r="B14" s="101" t="s">
        <v>10</v>
      </c>
      <c r="C14" s="99">
        <v>283566</v>
      </c>
      <c r="D14" s="100">
        <v>6821</v>
      </c>
      <c r="E14" s="100">
        <v>67634</v>
      </c>
      <c r="F14" s="138">
        <v>238</v>
      </c>
      <c r="G14" s="139">
        <f t="shared" si="0"/>
        <v>92132.83</v>
      </c>
      <c r="H14" s="140">
        <v>15445</v>
      </c>
      <c r="I14" s="139">
        <f t="shared" si="1"/>
        <v>15445</v>
      </c>
      <c r="J14" s="141">
        <v>20</v>
      </c>
      <c r="K14" s="138">
        <v>443.05064000000004</v>
      </c>
      <c r="L14" s="139">
        <f t="shared" si="2"/>
        <v>320.135448</v>
      </c>
      <c r="M14" s="140">
        <v>0</v>
      </c>
      <c r="N14" s="139">
        <f t="shared" si="3"/>
        <v>0</v>
      </c>
      <c r="O14" s="140">
        <v>0</v>
      </c>
      <c r="P14" s="139">
        <f t="shared" si="4"/>
        <v>0</v>
      </c>
      <c r="Q14" s="140">
        <v>3177</v>
      </c>
      <c r="R14" s="139">
        <f t="shared" si="5"/>
        <v>3177</v>
      </c>
      <c r="S14" s="139">
        <f t="shared" si="6"/>
        <v>111074.965448</v>
      </c>
      <c r="T14" s="140">
        <v>32999</v>
      </c>
      <c r="U14" s="139">
        <f t="shared" si="9"/>
        <v>3366.0100441831569</v>
      </c>
      <c r="V14" s="142">
        <f t="shared" si="7"/>
        <v>0.82914701241820532</v>
      </c>
      <c r="W14" s="101" t="str">
        <f t="shared" si="8"/>
        <v>Бежецкий</v>
      </c>
    </row>
    <row r="15" spans="1:23" x14ac:dyDescent="0.25">
      <c r="A15" s="129" t="s">
        <v>48</v>
      </c>
      <c r="B15" s="101" t="s">
        <v>11</v>
      </c>
      <c r="C15" s="99">
        <v>34923</v>
      </c>
      <c r="D15" s="100">
        <v>1321</v>
      </c>
      <c r="E15" s="100">
        <v>4616</v>
      </c>
      <c r="F15" s="138">
        <v>68</v>
      </c>
      <c r="G15" s="139">
        <f t="shared" si="0"/>
        <v>10040.24</v>
      </c>
      <c r="H15" s="140">
        <v>2601</v>
      </c>
      <c r="I15" s="139">
        <f t="shared" si="1"/>
        <v>2601</v>
      </c>
      <c r="J15" s="141">
        <v>0</v>
      </c>
      <c r="K15" s="138">
        <v>3</v>
      </c>
      <c r="L15" s="139">
        <f t="shared" si="2"/>
        <v>2.0999999999999996</v>
      </c>
      <c r="M15" s="140">
        <v>0</v>
      </c>
      <c r="N15" s="139">
        <f t="shared" si="3"/>
        <v>0</v>
      </c>
      <c r="O15" s="140">
        <v>0</v>
      </c>
      <c r="P15" s="139">
        <f t="shared" si="4"/>
        <v>0</v>
      </c>
      <c r="Q15" s="140">
        <v>8</v>
      </c>
      <c r="R15" s="139">
        <f t="shared" si="5"/>
        <v>8</v>
      </c>
      <c r="S15" s="139">
        <f t="shared" si="6"/>
        <v>12651.34</v>
      </c>
      <c r="T15" s="140">
        <v>5509</v>
      </c>
      <c r="U15" s="139">
        <f t="shared" si="9"/>
        <v>2296.4857505899436</v>
      </c>
      <c r="V15" s="142">
        <f t="shared" si="7"/>
        <v>0.56569180548143994</v>
      </c>
      <c r="W15" s="101" t="str">
        <f t="shared" si="8"/>
        <v>Бельский</v>
      </c>
    </row>
    <row r="16" spans="1:23" x14ac:dyDescent="0.25">
      <c r="A16" s="129" t="s">
        <v>48</v>
      </c>
      <c r="B16" s="101" t="s">
        <v>12</v>
      </c>
      <c r="C16" s="99">
        <v>408481</v>
      </c>
      <c r="D16" s="100">
        <v>4004</v>
      </c>
      <c r="E16" s="100">
        <v>132055</v>
      </c>
      <c r="F16" s="138">
        <v>547</v>
      </c>
      <c r="G16" s="139">
        <f t="shared" si="0"/>
        <v>144971.99</v>
      </c>
      <c r="H16" s="140">
        <v>14440</v>
      </c>
      <c r="I16" s="139">
        <f t="shared" si="1"/>
        <v>14440</v>
      </c>
      <c r="J16" s="141">
        <v>18</v>
      </c>
      <c r="K16" s="138">
        <v>613</v>
      </c>
      <c r="L16" s="139">
        <f t="shared" si="2"/>
        <v>438.09999999999997</v>
      </c>
      <c r="M16" s="140">
        <v>0</v>
      </c>
      <c r="N16" s="139">
        <f t="shared" si="3"/>
        <v>0</v>
      </c>
      <c r="O16" s="140">
        <v>0</v>
      </c>
      <c r="P16" s="139">
        <f t="shared" si="4"/>
        <v>0</v>
      </c>
      <c r="Q16" s="140">
        <v>215</v>
      </c>
      <c r="R16" s="139">
        <f t="shared" si="5"/>
        <v>215</v>
      </c>
      <c r="S16" s="139">
        <f t="shared" si="6"/>
        <v>160065.09</v>
      </c>
      <c r="T16" s="140">
        <v>34723</v>
      </c>
      <c r="U16" s="139">
        <f t="shared" si="9"/>
        <v>4609.7713331221385</v>
      </c>
      <c r="V16" s="142">
        <f t="shared" si="7"/>
        <v>1.1355219023765128</v>
      </c>
      <c r="W16" s="101" t="str">
        <f t="shared" si="8"/>
        <v>Бологовский</v>
      </c>
    </row>
    <row r="17" spans="1:23" x14ac:dyDescent="0.25">
      <c r="A17" s="129" t="s">
        <v>48</v>
      </c>
      <c r="B17" s="101" t="s">
        <v>13</v>
      </c>
      <c r="C17" s="99">
        <v>60459</v>
      </c>
      <c r="D17" s="100">
        <v>1902</v>
      </c>
      <c r="E17" s="100">
        <v>13364</v>
      </c>
      <c r="F17" s="138">
        <v>207</v>
      </c>
      <c r="G17" s="139">
        <f t="shared" si="0"/>
        <v>19191.96</v>
      </c>
      <c r="H17" s="140">
        <v>5890</v>
      </c>
      <c r="I17" s="139">
        <f t="shared" si="1"/>
        <v>5890</v>
      </c>
      <c r="J17" s="141">
        <v>0</v>
      </c>
      <c r="K17" s="138">
        <v>320.99056000000002</v>
      </c>
      <c r="L17" s="139">
        <f t="shared" si="2"/>
        <v>224.69339199999999</v>
      </c>
      <c r="M17" s="140">
        <v>0</v>
      </c>
      <c r="N17" s="139">
        <f t="shared" si="3"/>
        <v>0</v>
      </c>
      <c r="O17" s="140">
        <v>0</v>
      </c>
      <c r="P17" s="139">
        <f t="shared" si="4"/>
        <v>0</v>
      </c>
      <c r="Q17" s="140">
        <v>8</v>
      </c>
      <c r="R17" s="139">
        <f t="shared" si="5"/>
        <v>8</v>
      </c>
      <c r="S17" s="139">
        <f t="shared" si="6"/>
        <v>25314.653392</v>
      </c>
      <c r="T17" s="140">
        <v>11353</v>
      </c>
      <c r="U17" s="139">
        <f t="shared" si="9"/>
        <v>2229.7765693649258</v>
      </c>
      <c r="V17" s="142">
        <f t="shared" si="7"/>
        <v>0.54925937729865038</v>
      </c>
      <c r="W17" s="101" t="str">
        <f t="shared" si="8"/>
        <v>Весьегонский</v>
      </c>
    </row>
    <row r="18" spans="1:23" x14ac:dyDescent="0.25">
      <c r="A18" s="129" t="s">
        <v>48</v>
      </c>
      <c r="B18" s="101" t="s">
        <v>14</v>
      </c>
      <c r="C18" s="99">
        <v>10806</v>
      </c>
      <c r="D18" s="100">
        <v>106</v>
      </c>
      <c r="E18" s="100">
        <v>57671</v>
      </c>
      <c r="F18" s="138">
        <v>513</v>
      </c>
      <c r="G18" s="139">
        <f t="shared" si="0"/>
        <v>21599.040000000001</v>
      </c>
      <c r="H18" s="140">
        <v>3967</v>
      </c>
      <c r="I18" s="139">
        <f t="shared" si="1"/>
        <v>3967</v>
      </c>
      <c r="J18" s="141">
        <v>3</v>
      </c>
      <c r="K18" s="138">
        <v>94</v>
      </c>
      <c r="L18" s="139">
        <f t="shared" si="2"/>
        <v>67.3</v>
      </c>
      <c r="M18" s="140">
        <v>0</v>
      </c>
      <c r="N18" s="139">
        <f t="shared" si="3"/>
        <v>0</v>
      </c>
      <c r="O18" s="140">
        <v>0</v>
      </c>
      <c r="P18" s="139">
        <f t="shared" si="4"/>
        <v>0</v>
      </c>
      <c r="Q18" s="140">
        <v>1187</v>
      </c>
      <c r="R18" s="139">
        <f t="shared" si="5"/>
        <v>1187</v>
      </c>
      <c r="S18" s="139">
        <f t="shared" si="6"/>
        <v>26820.34</v>
      </c>
      <c r="T18" s="140">
        <v>23465</v>
      </c>
      <c r="U18" s="139">
        <f t="shared" si="9"/>
        <v>1142.9933944172171</v>
      </c>
      <c r="V18" s="142">
        <f t="shared" si="7"/>
        <v>0.28155280161226121</v>
      </c>
      <c r="W18" s="101" t="str">
        <f t="shared" si="8"/>
        <v>Вышневолоцкий</v>
      </c>
    </row>
    <row r="19" spans="1:23" x14ac:dyDescent="0.25">
      <c r="A19" s="129" t="s">
        <v>48</v>
      </c>
      <c r="B19" s="101" t="s">
        <v>15</v>
      </c>
      <c r="C19" s="99">
        <v>26786</v>
      </c>
      <c r="D19" s="100">
        <v>33</v>
      </c>
      <c r="E19" s="100">
        <v>3033</v>
      </c>
      <c r="F19" s="138">
        <v>44</v>
      </c>
      <c r="G19" s="139">
        <f t="shared" si="0"/>
        <v>7682.3200000000006</v>
      </c>
      <c r="H19" s="140">
        <v>2625</v>
      </c>
      <c r="I19" s="139">
        <f t="shared" si="1"/>
        <v>2625</v>
      </c>
      <c r="J19" s="141">
        <v>0</v>
      </c>
      <c r="K19" s="138">
        <v>2</v>
      </c>
      <c r="L19" s="139">
        <f t="shared" si="2"/>
        <v>1.4</v>
      </c>
      <c r="M19" s="140">
        <v>0</v>
      </c>
      <c r="N19" s="139">
        <f t="shared" si="3"/>
        <v>0</v>
      </c>
      <c r="O19" s="140">
        <v>0</v>
      </c>
      <c r="P19" s="139">
        <f t="shared" si="4"/>
        <v>0</v>
      </c>
      <c r="Q19" s="140">
        <v>0</v>
      </c>
      <c r="R19" s="139">
        <f t="shared" si="5"/>
        <v>0</v>
      </c>
      <c r="S19" s="139">
        <f t="shared" si="6"/>
        <v>10308.720000000001</v>
      </c>
      <c r="T19" s="140">
        <v>4828</v>
      </c>
      <c r="U19" s="139">
        <f t="shared" si="9"/>
        <v>2135.1946975973492</v>
      </c>
      <c r="V19" s="142">
        <f t="shared" si="7"/>
        <v>0.52596108781774686</v>
      </c>
      <c r="W19" s="101" t="str">
        <f t="shared" si="8"/>
        <v>Жарковский</v>
      </c>
    </row>
    <row r="20" spans="1:23" x14ac:dyDescent="0.25">
      <c r="A20" s="129" t="s">
        <v>48</v>
      </c>
      <c r="B20" s="101" t="s">
        <v>16</v>
      </c>
      <c r="C20" s="99">
        <v>82725</v>
      </c>
      <c r="D20" s="100">
        <v>1386</v>
      </c>
      <c r="E20" s="100">
        <v>8033</v>
      </c>
      <c r="F20" s="138">
        <v>228</v>
      </c>
      <c r="G20" s="139">
        <f t="shared" si="0"/>
        <v>23071.8</v>
      </c>
      <c r="H20" s="140">
        <v>5741</v>
      </c>
      <c r="I20" s="139">
        <f t="shared" si="1"/>
        <v>5741</v>
      </c>
      <c r="J20" s="141">
        <v>2</v>
      </c>
      <c r="K20" s="138">
        <v>28</v>
      </c>
      <c r="L20" s="139">
        <f t="shared" si="2"/>
        <v>20.599999999999998</v>
      </c>
      <c r="M20" s="140">
        <v>0</v>
      </c>
      <c r="N20" s="139">
        <f t="shared" si="3"/>
        <v>0</v>
      </c>
      <c r="O20" s="140">
        <v>0</v>
      </c>
      <c r="P20" s="139">
        <f t="shared" si="4"/>
        <v>0</v>
      </c>
      <c r="Q20" s="140">
        <v>405</v>
      </c>
      <c r="R20" s="139">
        <f t="shared" si="5"/>
        <v>405</v>
      </c>
      <c r="S20" s="139">
        <f t="shared" si="6"/>
        <v>29238.400000000001</v>
      </c>
      <c r="T20" s="140">
        <v>13740</v>
      </c>
      <c r="U20" s="139">
        <f t="shared" si="9"/>
        <v>2127.976710334789</v>
      </c>
      <c r="V20" s="142">
        <f t="shared" si="7"/>
        <v>0.5241830858225458</v>
      </c>
      <c r="W20" s="101" t="str">
        <f t="shared" si="8"/>
        <v>Западнодвинский</v>
      </c>
    </row>
    <row r="21" spans="1:23" x14ac:dyDescent="0.25">
      <c r="A21" s="129" t="s">
        <v>48</v>
      </c>
      <c r="B21" s="101" t="s">
        <v>17</v>
      </c>
      <c r="C21" s="99">
        <v>84569</v>
      </c>
      <c r="D21" s="100">
        <v>2507</v>
      </c>
      <c r="E21" s="100">
        <v>56046</v>
      </c>
      <c r="F21" s="138">
        <v>1348</v>
      </c>
      <c r="G21" s="139">
        <f t="shared" si="0"/>
        <v>38951.339999999997</v>
      </c>
      <c r="H21" s="140">
        <v>4862</v>
      </c>
      <c r="I21" s="139">
        <f t="shared" si="1"/>
        <v>4862</v>
      </c>
      <c r="J21" s="141">
        <v>0</v>
      </c>
      <c r="K21" s="138">
        <v>466.94335999999998</v>
      </c>
      <c r="L21" s="139">
        <f t="shared" si="2"/>
        <v>326.86035199999998</v>
      </c>
      <c r="M21" s="140">
        <v>0</v>
      </c>
      <c r="N21" s="139">
        <f t="shared" si="3"/>
        <v>0</v>
      </c>
      <c r="O21" s="140">
        <v>0</v>
      </c>
      <c r="P21" s="139">
        <f t="shared" si="4"/>
        <v>0</v>
      </c>
      <c r="Q21" s="140">
        <v>131</v>
      </c>
      <c r="R21" s="139">
        <f t="shared" si="5"/>
        <v>131</v>
      </c>
      <c r="S21" s="139">
        <f t="shared" si="6"/>
        <v>44271.200352</v>
      </c>
      <c r="T21" s="140">
        <v>16078</v>
      </c>
      <c r="U21" s="139">
        <f t="shared" si="9"/>
        <v>2753.526579922876</v>
      </c>
      <c r="V21" s="142">
        <f t="shared" si="7"/>
        <v>0.67827436858145651</v>
      </c>
      <c r="W21" s="101" t="str">
        <f t="shared" si="8"/>
        <v>Зубцовский</v>
      </c>
    </row>
    <row r="22" spans="1:23" x14ac:dyDescent="0.25">
      <c r="A22" s="129" t="s">
        <v>48</v>
      </c>
      <c r="B22" s="101" t="s">
        <v>18</v>
      </c>
      <c r="C22" s="99">
        <v>23197</v>
      </c>
      <c r="D22" s="100">
        <v>4724</v>
      </c>
      <c r="E22" s="100">
        <v>871691</v>
      </c>
      <c r="F22" s="138">
        <v>76770</v>
      </c>
      <c r="G22" s="139">
        <f t="shared" si="0"/>
        <v>275091.58</v>
      </c>
      <c r="H22" s="140">
        <v>9543</v>
      </c>
      <c r="I22" s="139">
        <f t="shared" si="1"/>
        <v>9543</v>
      </c>
      <c r="J22" s="141">
        <v>0</v>
      </c>
      <c r="K22" s="138">
        <v>3292.63184</v>
      </c>
      <c r="L22" s="139">
        <f t="shared" si="2"/>
        <v>2304.8422879999998</v>
      </c>
      <c r="M22" s="140">
        <v>0</v>
      </c>
      <c r="N22" s="139">
        <f t="shared" si="3"/>
        <v>0</v>
      </c>
      <c r="O22" s="140">
        <v>0</v>
      </c>
      <c r="P22" s="139">
        <f t="shared" si="4"/>
        <v>0</v>
      </c>
      <c r="Q22" s="140">
        <v>2870</v>
      </c>
      <c r="R22" s="139">
        <f t="shared" si="5"/>
        <v>2870</v>
      </c>
      <c r="S22" s="139">
        <f t="shared" si="6"/>
        <v>289809.422288</v>
      </c>
      <c r="T22" s="140">
        <v>49407</v>
      </c>
      <c r="U22" s="139">
        <f t="shared" si="9"/>
        <v>5865.7563156637725</v>
      </c>
      <c r="V22" s="142">
        <f t="shared" si="7"/>
        <v>1.444907846638972</v>
      </c>
      <c r="W22" s="101" t="str">
        <f t="shared" si="8"/>
        <v>Калининский</v>
      </c>
    </row>
    <row r="23" spans="1:23" x14ac:dyDescent="0.25">
      <c r="A23" s="129" t="s">
        <v>48</v>
      </c>
      <c r="B23" s="101" t="s">
        <v>19</v>
      </c>
      <c r="C23" s="99">
        <v>144008</v>
      </c>
      <c r="D23" s="100">
        <v>5904</v>
      </c>
      <c r="E23" s="100">
        <v>24954</v>
      </c>
      <c r="F23" s="138">
        <v>367</v>
      </c>
      <c r="G23" s="139">
        <f t="shared" si="0"/>
        <v>43266.81</v>
      </c>
      <c r="H23" s="140">
        <v>11125</v>
      </c>
      <c r="I23" s="139">
        <f t="shared" si="1"/>
        <v>11125</v>
      </c>
      <c r="J23" s="141">
        <v>0</v>
      </c>
      <c r="K23" s="138">
        <v>148</v>
      </c>
      <c r="L23" s="139">
        <f t="shared" si="2"/>
        <v>103.6</v>
      </c>
      <c r="M23" s="140">
        <v>0</v>
      </c>
      <c r="N23" s="139">
        <f t="shared" si="3"/>
        <v>0</v>
      </c>
      <c r="O23" s="140">
        <v>0</v>
      </c>
      <c r="P23" s="139">
        <f t="shared" si="4"/>
        <v>0</v>
      </c>
      <c r="Q23" s="140">
        <v>259</v>
      </c>
      <c r="R23" s="139">
        <f t="shared" si="5"/>
        <v>259</v>
      </c>
      <c r="S23" s="139">
        <f t="shared" si="6"/>
        <v>54754.409999999996</v>
      </c>
      <c r="T23" s="140">
        <v>20257</v>
      </c>
      <c r="U23" s="139">
        <f t="shared" si="9"/>
        <v>2702.9871155649894</v>
      </c>
      <c r="V23" s="142">
        <f t="shared" si="7"/>
        <v>0.6658250159855027</v>
      </c>
      <c r="W23" s="101" t="str">
        <f t="shared" si="8"/>
        <v>Калязинский</v>
      </c>
    </row>
    <row r="24" spans="1:23" x14ac:dyDescent="0.25">
      <c r="A24" s="129" t="s">
        <v>48</v>
      </c>
      <c r="B24" s="101" t="s">
        <v>20</v>
      </c>
      <c r="C24" s="99">
        <v>171120</v>
      </c>
      <c r="D24" s="100">
        <v>981</v>
      </c>
      <c r="E24" s="100">
        <v>25033</v>
      </c>
      <c r="F24" s="138">
        <v>1449</v>
      </c>
      <c r="G24" s="139">
        <f t="shared" si="0"/>
        <v>50560.47</v>
      </c>
      <c r="H24" s="140">
        <v>10245</v>
      </c>
      <c r="I24" s="139">
        <f t="shared" si="1"/>
        <v>10245</v>
      </c>
      <c r="J24" s="141">
        <v>0</v>
      </c>
      <c r="K24" s="138">
        <v>647.91031999999996</v>
      </c>
      <c r="L24" s="139">
        <f t="shared" si="2"/>
        <v>453.53722399999992</v>
      </c>
      <c r="M24" s="140">
        <v>0</v>
      </c>
      <c r="N24" s="139">
        <f t="shared" si="3"/>
        <v>0</v>
      </c>
      <c r="O24" s="140">
        <v>0</v>
      </c>
      <c r="P24" s="139">
        <f t="shared" si="4"/>
        <v>0</v>
      </c>
      <c r="Q24" s="140">
        <v>438</v>
      </c>
      <c r="R24" s="139">
        <f t="shared" si="5"/>
        <v>438</v>
      </c>
      <c r="S24" s="139">
        <f t="shared" si="6"/>
        <v>61697.007224000001</v>
      </c>
      <c r="T24" s="140">
        <v>25055</v>
      </c>
      <c r="U24" s="139">
        <f t="shared" si="9"/>
        <v>2462.4628706445819</v>
      </c>
      <c r="V24" s="142">
        <f t="shared" si="7"/>
        <v>0.60657683892360181</v>
      </c>
      <c r="W24" s="101" t="str">
        <f t="shared" si="8"/>
        <v>Кашинский</v>
      </c>
    </row>
    <row r="25" spans="1:23" x14ac:dyDescent="0.25">
      <c r="A25" s="129" t="s">
        <v>48</v>
      </c>
      <c r="B25" s="101" t="s">
        <v>21</v>
      </c>
      <c r="C25" s="99">
        <v>95328</v>
      </c>
      <c r="D25" s="100">
        <v>258</v>
      </c>
      <c r="E25" s="100">
        <v>4169</v>
      </c>
      <c r="F25" s="138">
        <v>143</v>
      </c>
      <c r="G25" s="139">
        <f t="shared" si="0"/>
        <v>25136.18</v>
      </c>
      <c r="H25" s="140">
        <v>3274</v>
      </c>
      <c r="I25" s="139">
        <f t="shared" si="1"/>
        <v>3274</v>
      </c>
      <c r="J25" s="141">
        <v>17.98584</v>
      </c>
      <c r="K25" s="138">
        <v>22.995280000000001</v>
      </c>
      <c r="L25" s="139">
        <f t="shared" si="2"/>
        <v>25.089615999999999</v>
      </c>
      <c r="M25" s="140">
        <v>0</v>
      </c>
      <c r="N25" s="139">
        <f t="shared" si="3"/>
        <v>0</v>
      </c>
      <c r="O25" s="140">
        <v>0</v>
      </c>
      <c r="P25" s="139">
        <f t="shared" si="4"/>
        <v>0</v>
      </c>
      <c r="Q25" s="140">
        <v>0</v>
      </c>
      <c r="R25" s="139">
        <f t="shared" si="5"/>
        <v>0</v>
      </c>
      <c r="S25" s="139">
        <f t="shared" si="6"/>
        <v>28435.269616000001</v>
      </c>
      <c r="T25" s="140">
        <v>7774</v>
      </c>
      <c r="U25" s="139">
        <f t="shared" si="9"/>
        <v>3657.7398528428093</v>
      </c>
      <c r="V25" s="142">
        <f t="shared" si="7"/>
        <v>0.9010086218930472</v>
      </c>
      <c r="W25" s="101" t="str">
        <f t="shared" si="8"/>
        <v>Кесовогорский</v>
      </c>
    </row>
    <row r="26" spans="1:23" x14ac:dyDescent="0.25">
      <c r="A26" s="129" t="s">
        <v>48</v>
      </c>
      <c r="B26" s="101" t="s">
        <v>22</v>
      </c>
      <c r="C26" s="99">
        <v>10553</v>
      </c>
      <c r="D26" s="100">
        <v>57</v>
      </c>
      <c r="E26" s="100">
        <v>58165</v>
      </c>
      <c r="F26" s="138">
        <v>746</v>
      </c>
      <c r="G26" s="139">
        <f t="shared" si="0"/>
        <v>21652.57</v>
      </c>
      <c r="H26" s="140">
        <v>2950</v>
      </c>
      <c r="I26" s="139">
        <f t="shared" si="1"/>
        <v>2950</v>
      </c>
      <c r="J26" s="141">
        <v>0</v>
      </c>
      <c r="K26" s="138">
        <v>769.95751999999993</v>
      </c>
      <c r="L26" s="139">
        <f t="shared" si="2"/>
        <v>538.97026399999993</v>
      </c>
      <c r="M26" s="140">
        <v>0</v>
      </c>
      <c r="N26" s="139">
        <f t="shared" si="3"/>
        <v>0</v>
      </c>
      <c r="O26" s="140">
        <v>0</v>
      </c>
      <c r="P26" s="139">
        <f t="shared" si="4"/>
        <v>0</v>
      </c>
      <c r="Q26" s="140">
        <v>476</v>
      </c>
      <c r="R26" s="139">
        <f t="shared" si="5"/>
        <v>476</v>
      </c>
      <c r="S26" s="139">
        <f t="shared" si="6"/>
        <v>25617.540263999999</v>
      </c>
      <c r="T26" s="140">
        <v>11971</v>
      </c>
      <c r="U26" s="139">
        <f t="shared" si="9"/>
        <v>2139.9666079692588</v>
      </c>
      <c r="V26" s="142">
        <f t="shared" si="7"/>
        <v>0.52713654932156317</v>
      </c>
      <c r="W26" s="101" t="str">
        <f t="shared" si="8"/>
        <v>Кимрский</v>
      </c>
    </row>
    <row r="27" spans="1:23" x14ac:dyDescent="0.25">
      <c r="A27" s="129" t="s">
        <v>48</v>
      </c>
      <c r="B27" s="101" t="s">
        <v>23</v>
      </c>
      <c r="C27" s="99">
        <v>909111</v>
      </c>
      <c r="D27" s="100">
        <v>63488</v>
      </c>
      <c r="E27" s="100">
        <v>384145</v>
      </c>
      <c r="F27" s="138">
        <v>2739</v>
      </c>
      <c r="G27" s="139">
        <f t="shared" si="0"/>
        <v>343892.43</v>
      </c>
      <c r="H27" s="140">
        <v>31888</v>
      </c>
      <c r="I27" s="139">
        <f t="shared" si="1"/>
        <v>31888</v>
      </c>
      <c r="J27" s="141">
        <v>2</v>
      </c>
      <c r="K27" s="138">
        <v>10.96224</v>
      </c>
      <c r="L27" s="139">
        <f t="shared" si="2"/>
        <v>8.6735679999999995</v>
      </c>
      <c r="M27" s="140">
        <v>0</v>
      </c>
      <c r="N27" s="139">
        <f t="shared" si="3"/>
        <v>0</v>
      </c>
      <c r="O27" s="140">
        <v>0</v>
      </c>
      <c r="P27" s="139">
        <f t="shared" si="4"/>
        <v>0</v>
      </c>
      <c r="Q27" s="140">
        <v>5244</v>
      </c>
      <c r="R27" s="139">
        <f t="shared" si="5"/>
        <v>5244</v>
      </c>
      <c r="S27" s="139">
        <f t="shared" si="6"/>
        <v>381033.10356800002</v>
      </c>
      <c r="T27" s="140">
        <v>82670</v>
      </c>
      <c r="U27" s="139">
        <f t="shared" si="9"/>
        <v>4609.0855639046813</v>
      </c>
      <c r="V27" s="142">
        <f t="shared" si="7"/>
        <v>1.1353529773018995</v>
      </c>
      <c r="W27" s="101" t="str">
        <f t="shared" si="8"/>
        <v>Конаковский</v>
      </c>
    </row>
    <row r="28" spans="1:23" x14ac:dyDescent="0.25">
      <c r="A28" s="129" t="s">
        <v>48</v>
      </c>
      <c r="B28" s="101" t="s">
        <v>24</v>
      </c>
      <c r="C28" s="99">
        <v>52186</v>
      </c>
      <c r="D28" s="100">
        <v>454</v>
      </c>
      <c r="E28" s="100">
        <v>4967</v>
      </c>
      <c r="F28" s="138">
        <v>0</v>
      </c>
      <c r="G28" s="139">
        <f t="shared" si="0"/>
        <v>14617.510000000002</v>
      </c>
      <c r="H28" s="140">
        <v>3325</v>
      </c>
      <c r="I28" s="139">
        <f t="shared" si="1"/>
        <v>3325</v>
      </c>
      <c r="J28" s="141">
        <v>0</v>
      </c>
      <c r="K28" s="138">
        <v>63.990560000000002</v>
      </c>
      <c r="L28" s="139">
        <f t="shared" si="2"/>
        <v>44.793391999999997</v>
      </c>
      <c r="M28" s="140">
        <v>0</v>
      </c>
      <c r="N28" s="139">
        <f t="shared" si="3"/>
        <v>0</v>
      </c>
      <c r="O28" s="140">
        <v>0</v>
      </c>
      <c r="P28" s="139">
        <f t="shared" si="4"/>
        <v>0</v>
      </c>
      <c r="Q28" s="140">
        <v>109</v>
      </c>
      <c r="R28" s="139">
        <f t="shared" si="5"/>
        <v>109</v>
      </c>
      <c r="S28" s="139">
        <f t="shared" si="6"/>
        <v>18096.303392000002</v>
      </c>
      <c r="T28" s="140">
        <v>10386</v>
      </c>
      <c r="U28" s="139">
        <f t="shared" si="9"/>
        <v>1742.3746766801464</v>
      </c>
      <c r="V28" s="142">
        <f t="shared" si="7"/>
        <v>0.42919799368366629</v>
      </c>
      <c r="W28" s="101" t="str">
        <f t="shared" si="8"/>
        <v>Краснохолмский</v>
      </c>
    </row>
    <row r="29" spans="1:23" x14ac:dyDescent="0.25">
      <c r="A29" s="129" t="s">
        <v>48</v>
      </c>
      <c r="B29" s="101" t="s">
        <v>25</v>
      </c>
      <c r="C29" s="99">
        <v>104699</v>
      </c>
      <c r="D29" s="100">
        <v>2618</v>
      </c>
      <c r="E29" s="100">
        <v>6115</v>
      </c>
      <c r="F29" s="138">
        <v>792</v>
      </c>
      <c r="G29" s="139">
        <f t="shared" si="0"/>
        <v>27617.840000000004</v>
      </c>
      <c r="H29" s="140">
        <v>4845</v>
      </c>
      <c r="I29" s="139">
        <f t="shared" si="1"/>
        <v>4845</v>
      </c>
      <c r="J29" s="141">
        <v>0</v>
      </c>
      <c r="K29" s="138">
        <v>0</v>
      </c>
      <c r="L29" s="139">
        <f t="shared" si="2"/>
        <v>0</v>
      </c>
      <c r="M29" s="140">
        <v>0</v>
      </c>
      <c r="N29" s="139">
        <f t="shared" si="3"/>
        <v>0</v>
      </c>
      <c r="O29" s="140">
        <v>0</v>
      </c>
      <c r="P29" s="139">
        <f t="shared" si="4"/>
        <v>0</v>
      </c>
      <c r="Q29" s="140">
        <v>135</v>
      </c>
      <c r="R29" s="139">
        <f t="shared" si="5"/>
        <v>135</v>
      </c>
      <c r="S29" s="139">
        <f t="shared" si="6"/>
        <v>32597.840000000004</v>
      </c>
      <c r="T29" s="140">
        <v>14161</v>
      </c>
      <c r="U29" s="139">
        <f t="shared" si="9"/>
        <v>2301.9447779111647</v>
      </c>
      <c r="V29" s="142">
        <f t="shared" si="7"/>
        <v>0.56703652404575966</v>
      </c>
      <c r="W29" s="101" t="str">
        <f t="shared" si="8"/>
        <v>Кувшиновский</v>
      </c>
    </row>
    <row r="30" spans="1:23" x14ac:dyDescent="0.25">
      <c r="A30" s="129" t="s">
        <v>48</v>
      </c>
      <c r="B30" s="101" t="s">
        <v>26</v>
      </c>
      <c r="C30" s="99">
        <v>0</v>
      </c>
      <c r="D30" s="100">
        <v>0</v>
      </c>
      <c r="E30" s="100">
        <v>45187</v>
      </c>
      <c r="F30" s="138">
        <v>1811</v>
      </c>
      <c r="G30" s="139">
        <f t="shared" si="0"/>
        <v>14495.18</v>
      </c>
      <c r="H30" s="140">
        <v>1178</v>
      </c>
      <c r="I30" s="139">
        <f t="shared" si="1"/>
        <v>1178</v>
      </c>
      <c r="J30" s="141">
        <v>0</v>
      </c>
      <c r="K30" s="138">
        <v>34</v>
      </c>
      <c r="L30" s="139">
        <f t="shared" si="2"/>
        <v>23.799999999999997</v>
      </c>
      <c r="M30" s="140">
        <v>0</v>
      </c>
      <c r="N30" s="139">
        <f t="shared" si="3"/>
        <v>0</v>
      </c>
      <c r="O30" s="140">
        <v>0</v>
      </c>
      <c r="P30" s="139">
        <f t="shared" si="4"/>
        <v>0</v>
      </c>
      <c r="Q30" s="140">
        <v>4</v>
      </c>
      <c r="R30" s="139">
        <f t="shared" si="5"/>
        <v>4</v>
      </c>
      <c r="S30" s="139">
        <f t="shared" si="6"/>
        <v>15700.98</v>
      </c>
      <c r="T30" s="140">
        <v>4713</v>
      </c>
      <c r="U30" s="139">
        <f t="shared" si="9"/>
        <v>3331.4194780394655</v>
      </c>
      <c r="V30" s="142">
        <f t="shared" si="7"/>
        <v>0.82062634129737499</v>
      </c>
      <c r="W30" s="101" t="str">
        <f t="shared" si="8"/>
        <v>Лесной</v>
      </c>
    </row>
    <row r="31" spans="1:23" x14ac:dyDescent="0.25">
      <c r="A31" s="129" t="s">
        <v>48</v>
      </c>
      <c r="B31" s="101" t="s">
        <v>27</v>
      </c>
      <c r="C31" s="99">
        <v>180478</v>
      </c>
      <c r="D31" s="100">
        <v>7915</v>
      </c>
      <c r="E31" s="100">
        <v>27704</v>
      </c>
      <c r="F31" s="138">
        <v>1831</v>
      </c>
      <c r="G31" s="139">
        <f t="shared" si="0"/>
        <v>52653.440000000002</v>
      </c>
      <c r="H31" s="140">
        <v>7447</v>
      </c>
      <c r="I31" s="139">
        <f t="shared" si="1"/>
        <v>7447</v>
      </c>
      <c r="J31" s="141">
        <v>0</v>
      </c>
      <c r="K31" s="138">
        <v>18</v>
      </c>
      <c r="L31" s="139">
        <f t="shared" si="2"/>
        <v>12.6</v>
      </c>
      <c r="M31" s="140">
        <v>0</v>
      </c>
      <c r="N31" s="139">
        <f t="shared" si="3"/>
        <v>0</v>
      </c>
      <c r="O31" s="140">
        <v>0</v>
      </c>
      <c r="P31" s="139">
        <f t="shared" si="4"/>
        <v>0</v>
      </c>
      <c r="Q31" s="140">
        <v>309</v>
      </c>
      <c r="R31" s="139">
        <f t="shared" si="5"/>
        <v>309</v>
      </c>
      <c r="S31" s="139">
        <f t="shared" si="6"/>
        <v>60422.04</v>
      </c>
      <c r="T31" s="140">
        <v>27020</v>
      </c>
      <c r="U31" s="139">
        <f t="shared" si="9"/>
        <v>2236.1968911917097</v>
      </c>
      <c r="V31" s="142">
        <f t="shared" si="7"/>
        <v>0.55084089089830246</v>
      </c>
      <c r="W31" s="101" t="str">
        <f t="shared" si="8"/>
        <v>Лихославльский</v>
      </c>
    </row>
    <row r="32" spans="1:23" x14ac:dyDescent="0.25">
      <c r="A32" s="129" t="s">
        <v>48</v>
      </c>
      <c r="B32" s="101" t="s">
        <v>28</v>
      </c>
      <c r="C32" s="99">
        <v>68219</v>
      </c>
      <c r="D32" s="100">
        <v>1247</v>
      </c>
      <c r="E32" s="100">
        <v>18263</v>
      </c>
      <c r="F32" s="138">
        <v>3016</v>
      </c>
      <c r="G32" s="139">
        <f t="shared" si="0"/>
        <v>22200.81</v>
      </c>
      <c r="H32" s="140">
        <v>5718</v>
      </c>
      <c r="I32" s="139">
        <f t="shared" si="1"/>
        <v>5718</v>
      </c>
      <c r="J32" s="141">
        <v>8</v>
      </c>
      <c r="K32" s="138">
        <v>77</v>
      </c>
      <c r="L32" s="139">
        <f t="shared" si="2"/>
        <v>57.9</v>
      </c>
      <c r="M32" s="140">
        <v>0</v>
      </c>
      <c r="N32" s="139">
        <f t="shared" si="3"/>
        <v>0</v>
      </c>
      <c r="O32" s="140">
        <v>0</v>
      </c>
      <c r="P32" s="139">
        <f t="shared" si="4"/>
        <v>0</v>
      </c>
      <c r="Q32" s="140">
        <v>2929</v>
      </c>
      <c r="R32" s="139">
        <f t="shared" si="5"/>
        <v>2929</v>
      </c>
      <c r="S32" s="139">
        <f t="shared" si="6"/>
        <v>30905.71</v>
      </c>
      <c r="T32" s="140">
        <v>14908</v>
      </c>
      <c r="U32" s="139">
        <f t="shared" si="9"/>
        <v>2073.0956533404883</v>
      </c>
      <c r="V32" s="142">
        <f t="shared" si="7"/>
        <v>0.51066427160396843</v>
      </c>
      <c r="W32" s="101" t="str">
        <f t="shared" si="8"/>
        <v>Максатихинский</v>
      </c>
    </row>
    <row r="33" spans="1:23" x14ac:dyDescent="0.25">
      <c r="A33" s="129" t="s">
        <v>48</v>
      </c>
      <c r="B33" s="101" t="s">
        <v>29</v>
      </c>
      <c r="C33" s="99">
        <v>20886</v>
      </c>
      <c r="D33" s="100">
        <v>262</v>
      </c>
      <c r="E33" s="100">
        <v>3302</v>
      </c>
      <c r="F33" s="138">
        <v>117</v>
      </c>
      <c r="G33" s="139">
        <f t="shared" si="0"/>
        <v>6244.9500000000007</v>
      </c>
      <c r="H33" s="140">
        <v>967</v>
      </c>
      <c r="I33" s="139">
        <f t="shared" si="1"/>
        <v>967</v>
      </c>
      <c r="J33" s="141">
        <v>15</v>
      </c>
      <c r="K33" s="138">
        <v>62</v>
      </c>
      <c r="L33" s="139">
        <f t="shared" si="2"/>
        <v>50.9</v>
      </c>
      <c r="M33" s="140">
        <v>0</v>
      </c>
      <c r="N33" s="139">
        <f t="shared" si="3"/>
        <v>0</v>
      </c>
      <c r="O33" s="140">
        <v>0</v>
      </c>
      <c r="P33" s="139">
        <f t="shared" si="4"/>
        <v>0</v>
      </c>
      <c r="Q33" s="140">
        <v>135</v>
      </c>
      <c r="R33" s="139">
        <f t="shared" si="5"/>
        <v>135</v>
      </c>
      <c r="S33" s="139">
        <f t="shared" si="6"/>
        <v>7397.85</v>
      </c>
      <c r="T33" s="140">
        <v>4132</v>
      </c>
      <c r="U33" s="139">
        <f t="shared" si="9"/>
        <v>1790.3799612778316</v>
      </c>
      <c r="V33" s="142">
        <f t="shared" si="7"/>
        <v>0.44102310346705542</v>
      </c>
      <c r="W33" s="101" t="str">
        <f t="shared" si="8"/>
        <v>Молоковский</v>
      </c>
    </row>
    <row r="34" spans="1:23" x14ac:dyDescent="0.25">
      <c r="A34" s="129" t="s">
        <v>48</v>
      </c>
      <c r="B34" s="101" t="s">
        <v>30</v>
      </c>
      <c r="C34" s="99">
        <v>185696</v>
      </c>
      <c r="D34" s="100">
        <v>1959</v>
      </c>
      <c r="E34" s="100">
        <v>26363</v>
      </c>
      <c r="F34" s="138">
        <v>74</v>
      </c>
      <c r="G34" s="139">
        <f t="shared" si="0"/>
        <v>54812.920000000006</v>
      </c>
      <c r="H34" s="140">
        <v>11743</v>
      </c>
      <c r="I34" s="139">
        <f t="shared" si="1"/>
        <v>11743</v>
      </c>
      <c r="J34" s="141">
        <v>12</v>
      </c>
      <c r="K34" s="138">
        <v>20</v>
      </c>
      <c r="L34" s="139">
        <f t="shared" si="2"/>
        <v>20</v>
      </c>
      <c r="M34" s="140">
        <v>0</v>
      </c>
      <c r="N34" s="139">
        <f t="shared" si="3"/>
        <v>0</v>
      </c>
      <c r="O34" s="140">
        <v>0</v>
      </c>
      <c r="P34" s="139">
        <f t="shared" si="4"/>
        <v>0</v>
      </c>
      <c r="Q34" s="140">
        <v>5072</v>
      </c>
      <c r="R34" s="139">
        <f t="shared" si="5"/>
        <v>5072</v>
      </c>
      <c r="S34" s="139">
        <f t="shared" si="6"/>
        <v>71647.920000000013</v>
      </c>
      <c r="T34" s="140">
        <v>26154</v>
      </c>
      <c r="U34" s="139">
        <f t="shared" si="9"/>
        <v>2739.4631796283556</v>
      </c>
      <c r="V34" s="142">
        <f t="shared" si="7"/>
        <v>0.67481014055314337</v>
      </c>
      <c r="W34" s="101" t="str">
        <f t="shared" si="8"/>
        <v>Нелидовский</v>
      </c>
    </row>
    <row r="35" spans="1:23" x14ac:dyDescent="0.25">
      <c r="A35" s="129" t="s">
        <v>48</v>
      </c>
      <c r="B35" s="101" t="s">
        <v>31</v>
      </c>
      <c r="C35" s="99">
        <v>44303</v>
      </c>
      <c r="D35" s="100">
        <v>279</v>
      </c>
      <c r="E35" s="100">
        <v>9802</v>
      </c>
      <c r="F35" s="138">
        <v>104</v>
      </c>
      <c r="G35" s="139">
        <f t="shared" si="0"/>
        <v>14244.640000000003</v>
      </c>
      <c r="H35" s="140">
        <v>3665</v>
      </c>
      <c r="I35" s="139">
        <f t="shared" si="1"/>
        <v>3665</v>
      </c>
      <c r="J35" s="141">
        <v>17.995280000000001</v>
      </c>
      <c r="K35" s="138">
        <v>327.99055999999996</v>
      </c>
      <c r="L35" s="139">
        <f t="shared" si="2"/>
        <v>238.59103199999996</v>
      </c>
      <c r="M35" s="140">
        <v>0</v>
      </c>
      <c r="N35" s="139">
        <f t="shared" si="3"/>
        <v>0</v>
      </c>
      <c r="O35" s="140">
        <v>0</v>
      </c>
      <c r="P35" s="139">
        <f t="shared" si="4"/>
        <v>0</v>
      </c>
      <c r="Q35" s="140">
        <v>272</v>
      </c>
      <c r="R35" s="139">
        <f t="shared" si="5"/>
        <v>272</v>
      </c>
      <c r="S35" s="139">
        <f t="shared" si="6"/>
        <v>18420.231032000003</v>
      </c>
      <c r="T35" s="140">
        <v>11814</v>
      </c>
      <c r="U35" s="139">
        <f t="shared" si="9"/>
        <v>1559.1866456746234</v>
      </c>
      <c r="V35" s="142">
        <f t="shared" si="7"/>
        <v>0.38407340800945367</v>
      </c>
      <c r="W35" s="101" t="str">
        <f t="shared" si="8"/>
        <v>Оленинский</v>
      </c>
    </row>
    <row r="36" spans="1:23" x14ac:dyDescent="0.25">
      <c r="A36" s="129" t="s">
        <v>48</v>
      </c>
      <c r="B36" s="101" t="s">
        <v>33</v>
      </c>
      <c r="C36" s="99">
        <v>36746</v>
      </c>
      <c r="D36" s="100">
        <v>2357</v>
      </c>
      <c r="E36" s="100">
        <v>9149</v>
      </c>
      <c r="F36" s="138">
        <v>60</v>
      </c>
      <c r="G36" s="139">
        <f t="shared" si="0"/>
        <v>11838.32</v>
      </c>
      <c r="H36" s="140">
        <v>2301</v>
      </c>
      <c r="I36" s="139">
        <f t="shared" si="1"/>
        <v>2301</v>
      </c>
      <c r="J36" s="141">
        <v>2</v>
      </c>
      <c r="K36" s="138">
        <v>0</v>
      </c>
      <c r="L36" s="139">
        <f t="shared" si="2"/>
        <v>1</v>
      </c>
      <c r="M36" s="140">
        <v>0</v>
      </c>
      <c r="N36" s="139">
        <f t="shared" si="3"/>
        <v>0</v>
      </c>
      <c r="O36" s="140">
        <v>0</v>
      </c>
      <c r="P36" s="139">
        <f t="shared" si="4"/>
        <v>0</v>
      </c>
      <c r="Q36" s="140">
        <v>11</v>
      </c>
      <c r="R36" s="139">
        <f t="shared" si="5"/>
        <v>11</v>
      </c>
      <c r="S36" s="139">
        <f t="shared" si="6"/>
        <v>14151.32</v>
      </c>
      <c r="T36" s="140">
        <v>6113</v>
      </c>
      <c r="U36" s="139">
        <f t="shared" si="9"/>
        <v>2314.9550139047928</v>
      </c>
      <c r="V36" s="142">
        <f t="shared" si="7"/>
        <v>0.57024132681324236</v>
      </c>
      <c r="W36" s="101" t="str">
        <f t="shared" si="8"/>
        <v>Пеновский</v>
      </c>
    </row>
    <row r="37" spans="1:23" x14ac:dyDescent="0.25">
      <c r="A37" s="129" t="s">
        <v>48</v>
      </c>
      <c r="B37" s="101" t="s">
        <v>34</v>
      </c>
      <c r="C37" s="99">
        <v>43695</v>
      </c>
      <c r="D37" s="100">
        <v>2855</v>
      </c>
      <c r="E37" s="100">
        <v>26054</v>
      </c>
      <c r="F37" s="138">
        <v>1839</v>
      </c>
      <c r="G37" s="139">
        <f t="shared" si="0"/>
        <v>18670.349999999999</v>
      </c>
      <c r="H37" s="140">
        <v>3324</v>
      </c>
      <c r="I37" s="139">
        <f t="shared" si="1"/>
        <v>3324</v>
      </c>
      <c r="J37" s="141">
        <v>22</v>
      </c>
      <c r="K37" s="138">
        <v>150.99527999999998</v>
      </c>
      <c r="L37" s="139">
        <f t="shared" si="2"/>
        <v>116.69669599999997</v>
      </c>
      <c r="M37" s="140">
        <v>0</v>
      </c>
      <c r="N37" s="139">
        <f t="shared" si="3"/>
        <v>0</v>
      </c>
      <c r="O37" s="140">
        <v>0</v>
      </c>
      <c r="P37" s="139">
        <f t="shared" si="4"/>
        <v>0</v>
      </c>
      <c r="Q37" s="140">
        <v>308</v>
      </c>
      <c r="R37" s="139">
        <f t="shared" si="5"/>
        <v>308</v>
      </c>
      <c r="S37" s="139">
        <f t="shared" si="6"/>
        <v>22419.046695999998</v>
      </c>
      <c r="T37" s="140">
        <v>15501</v>
      </c>
      <c r="U37" s="139">
        <f t="shared" si="9"/>
        <v>1446.2967999483903</v>
      </c>
      <c r="V37" s="142">
        <f t="shared" si="7"/>
        <v>0.35626532749643991</v>
      </c>
      <c r="W37" s="101" t="str">
        <f t="shared" si="8"/>
        <v>Рамешковский</v>
      </c>
    </row>
    <row r="38" spans="1:23" x14ac:dyDescent="0.25">
      <c r="A38" s="129" t="s">
        <v>48</v>
      </c>
      <c r="B38" s="101" t="s">
        <v>35</v>
      </c>
      <c r="C38" s="99">
        <v>0</v>
      </c>
      <c r="D38" s="100">
        <v>0</v>
      </c>
      <c r="E38" s="100">
        <v>117390</v>
      </c>
      <c r="F38" s="138">
        <v>609</v>
      </c>
      <c r="G38" s="139">
        <f t="shared" si="0"/>
        <v>38598.630000000005</v>
      </c>
      <c r="H38" s="140">
        <v>312</v>
      </c>
      <c r="I38" s="139">
        <f t="shared" si="1"/>
        <v>312</v>
      </c>
      <c r="J38" s="141">
        <v>0</v>
      </c>
      <c r="K38" s="138">
        <v>410.90559999999999</v>
      </c>
      <c r="L38" s="139">
        <f t="shared" si="2"/>
        <v>287.63391999999999</v>
      </c>
      <c r="M38" s="140">
        <v>0</v>
      </c>
      <c r="N38" s="139">
        <f t="shared" si="3"/>
        <v>0</v>
      </c>
      <c r="O38" s="140">
        <v>0</v>
      </c>
      <c r="P38" s="139">
        <f t="shared" si="4"/>
        <v>0</v>
      </c>
      <c r="Q38" s="140">
        <v>25</v>
      </c>
      <c r="R38" s="139">
        <f t="shared" si="5"/>
        <v>25</v>
      </c>
      <c r="S38" s="139">
        <f t="shared" si="6"/>
        <v>39223.263920000005</v>
      </c>
      <c r="T38" s="140">
        <v>11580</v>
      </c>
      <c r="U38" s="139">
        <f t="shared" si="9"/>
        <v>3387.1557789291883</v>
      </c>
      <c r="V38" s="142">
        <f t="shared" si="7"/>
        <v>0.83435582717511869</v>
      </c>
      <c r="W38" s="101" t="str">
        <f t="shared" si="8"/>
        <v>Ржевский</v>
      </c>
    </row>
    <row r="39" spans="1:23" x14ac:dyDescent="0.25">
      <c r="A39" s="129" t="s">
        <v>48</v>
      </c>
      <c r="B39" s="101" t="s">
        <v>36</v>
      </c>
      <c r="C39" s="99">
        <v>29958</v>
      </c>
      <c r="D39" s="100">
        <v>638</v>
      </c>
      <c r="E39" s="100">
        <v>5962</v>
      </c>
      <c r="F39" s="138">
        <v>404</v>
      </c>
      <c r="G39" s="139">
        <f t="shared" si="0"/>
        <v>9268.34</v>
      </c>
      <c r="H39" s="140">
        <v>2405</v>
      </c>
      <c r="I39" s="139">
        <f t="shared" si="1"/>
        <v>2405</v>
      </c>
      <c r="J39" s="141">
        <v>0</v>
      </c>
      <c r="K39" s="138">
        <v>0</v>
      </c>
      <c r="L39" s="139">
        <f t="shared" si="2"/>
        <v>0</v>
      </c>
      <c r="M39" s="140">
        <v>0</v>
      </c>
      <c r="N39" s="139">
        <f t="shared" si="3"/>
        <v>0</v>
      </c>
      <c r="O39" s="140">
        <v>0</v>
      </c>
      <c r="P39" s="139">
        <f t="shared" si="4"/>
        <v>0</v>
      </c>
      <c r="Q39" s="140">
        <v>0</v>
      </c>
      <c r="R39" s="139">
        <f t="shared" si="5"/>
        <v>0</v>
      </c>
      <c r="S39" s="139">
        <f t="shared" si="6"/>
        <v>11673.34</v>
      </c>
      <c r="T39" s="140">
        <v>5573</v>
      </c>
      <c r="U39" s="139">
        <f t="shared" si="9"/>
        <v>2094.624080387583</v>
      </c>
      <c r="V39" s="142">
        <f t="shared" si="7"/>
        <v>0.51596735470052923</v>
      </c>
      <c r="W39" s="101" t="str">
        <f t="shared" si="8"/>
        <v>Сандовский</v>
      </c>
    </row>
    <row r="40" spans="1:23" x14ac:dyDescent="0.25">
      <c r="A40" s="129" t="s">
        <v>48</v>
      </c>
      <c r="B40" s="101" t="s">
        <v>37</v>
      </c>
      <c r="C40" s="99">
        <v>99160</v>
      </c>
      <c r="D40" s="100">
        <v>2652</v>
      </c>
      <c r="E40" s="100">
        <v>21743</v>
      </c>
      <c r="F40" s="138">
        <v>115</v>
      </c>
      <c r="G40" s="139">
        <f t="shared" si="0"/>
        <v>31540.940000000002</v>
      </c>
      <c r="H40" s="140">
        <v>7059</v>
      </c>
      <c r="I40" s="139">
        <f t="shared" si="1"/>
        <v>7059</v>
      </c>
      <c r="J40" s="141">
        <v>0</v>
      </c>
      <c r="K40" s="138">
        <v>183</v>
      </c>
      <c r="L40" s="139">
        <f t="shared" si="2"/>
        <v>128.1</v>
      </c>
      <c r="M40" s="140">
        <v>0</v>
      </c>
      <c r="N40" s="139">
        <f t="shared" si="3"/>
        <v>0</v>
      </c>
      <c r="O40" s="140">
        <v>0</v>
      </c>
      <c r="P40" s="139">
        <f t="shared" si="4"/>
        <v>0</v>
      </c>
      <c r="Q40" s="140">
        <v>133</v>
      </c>
      <c r="R40" s="139">
        <f t="shared" si="5"/>
        <v>133</v>
      </c>
      <c r="S40" s="139">
        <f t="shared" si="6"/>
        <v>38861.040000000001</v>
      </c>
      <c r="T40" s="140">
        <v>11857</v>
      </c>
      <c r="U40" s="139">
        <f t="shared" si="9"/>
        <v>3277.4765961035673</v>
      </c>
      <c r="V40" s="142">
        <f t="shared" si="7"/>
        <v>0.8073386271161086</v>
      </c>
      <c r="W40" s="101" t="str">
        <f t="shared" si="8"/>
        <v>Селижаровский</v>
      </c>
    </row>
    <row r="41" spans="1:23" x14ac:dyDescent="0.25">
      <c r="A41" s="129" t="s">
        <v>48</v>
      </c>
      <c r="B41" s="101" t="s">
        <v>38</v>
      </c>
      <c r="C41" s="99">
        <v>64510</v>
      </c>
      <c r="D41" s="100">
        <v>763</v>
      </c>
      <c r="E41" s="100">
        <v>15663</v>
      </c>
      <c r="F41" s="138">
        <v>56</v>
      </c>
      <c r="G41" s="139">
        <f t="shared" si="0"/>
        <v>21168.959999999999</v>
      </c>
      <c r="H41" s="140">
        <v>2810</v>
      </c>
      <c r="I41" s="139">
        <f t="shared" si="1"/>
        <v>2810</v>
      </c>
      <c r="J41" s="141">
        <v>0</v>
      </c>
      <c r="K41" s="138">
        <v>472.93864000000002</v>
      </c>
      <c r="L41" s="139">
        <f t="shared" si="2"/>
        <v>331.05704800000001</v>
      </c>
      <c r="M41" s="140">
        <v>0</v>
      </c>
      <c r="N41" s="139">
        <f t="shared" si="3"/>
        <v>0</v>
      </c>
      <c r="O41" s="140">
        <v>0</v>
      </c>
      <c r="P41" s="139">
        <f t="shared" si="4"/>
        <v>0</v>
      </c>
      <c r="Q41" s="140">
        <v>0</v>
      </c>
      <c r="R41" s="139">
        <f t="shared" si="5"/>
        <v>0</v>
      </c>
      <c r="S41" s="139">
        <f t="shared" si="6"/>
        <v>24310.017047999998</v>
      </c>
      <c r="T41" s="140">
        <v>8151</v>
      </c>
      <c r="U41" s="139">
        <f t="shared" si="9"/>
        <v>2982.4582318733892</v>
      </c>
      <c r="V41" s="142">
        <f t="shared" si="7"/>
        <v>0.73466694993775972</v>
      </c>
      <c r="W41" s="101" t="str">
        <f t="shared" si="8"/>
        <v>Сонковский</v>
      </c>
    </row>
    <row r="42" spans="1:23" x14ac:dyDescent="0.25">
      <c r="A42" s="129" t="s">
        <v>48</v>
      </c>
      <c r="B42" s="101" t="s">
        <v>39</v>
      </c>
      <c r="C42" s="99">
        <v>40848</v>
      </c>
      <c r="D42" s="100">
        <v>859</v>
      </c>
      <c r="E42" s="100">
        <v>9157</v>
      </c>
      <c r="F42" s="138">
        <v>287</v>
      </c>
      <c r="G42" s="139">
        <f t="shared" si="0"/>
        <v>13038.95</v>
      </c>
      <c r="H42" s="140">
        <v>2442</v>
      </c>
      <c r="I42" s="139">
        <f t="shared" si="1"/>
        <v>2442</v>
      </c>
      <c r="J42" s="141">
        <v>9</v>
      </c>
      <c r="K42" s="138">
        <v>54</v>
      </c>
      <c r="L42" s="139">
        <f t="shared" si="2"/>
        <v>42.3</v>
      </c>
      <c r="M42" s="140">
        <v>0</v>
      </c>
      <c r="N42" s="139">
        <f t="shared" si="3"/>
        <v>0</v>
      </c>
      <c r="O42" s="140">
        <v>0</v>
      </c>
      <c r="P42" s="139">
        <f t="shared" si="4"/>
        <v>0</v>
      </c>
      <c r="Q42" s="140">
        <v>78</v>
      </c>
      <c r="R42" s="139">
        <f t="shared" si="5"/>
        <v>78</v>
      </c>
      <c r="S42" s="139">
        <f t="shared" si="6"/>
        <v>15601.25</v>
      </c>
      <c r="T42" s="140">
        <v>11231</v>
      </c>
      <c r="U42" s="139">
        <f t="shared" si="9"/>
        <v>1389.1238536194462</v>
      </c>
      <c r="V42" s="142">
        <f t="shared" si="7"/>
        <v>0.34218195370445997</v>
      </c>
      <c r="W42" s="101" t="str">
        <f t="shared" si="8"/>
        <v>Спировский</v>
      </c>
    </row>
    <row r="43" spans="1:23" x14ac:dyDescent="0.25">
      <c r="A43" s="129" t="s">
        <v>48</v>
      </c>
      <c r="B43" s="101" t="s">
        <v>40</v>
      </c>
      <c r="C43" s="99">
        <v>102752</v>
      </c>
      <c r="D43" s="100">
        <v>4443</v>
      </c>
      <c r="E43" s="100">
        <v>49062</v>
      </c>
      <c r="F43" s="138">
        <v>3481</v>
      </c>
      <c r="G43" s="139">
        <f t="shared" si="0"/>
        <v>40411.380000000005</v>
      </c>
      <c r="H43" s="140">
        <v>6487</v>
      </c>
      <c r="I43" s="139">
        <f t="shared" si="1"/>
        <v>6487</v>
      </c>
      <c r="J43" s="141">
        <v>1</v>
      </c>
      <c r="K43" s="138">
        <v>369.98584</v>
      </c>
      <c r="L43" s="139">
        <f t="shared" si="2"/>
        <v>259.49008799999996</v>
      </c>
      <c r="M43" s="140">
        <v>0</v>
      </c>
      <c r="N43" s="139">
        <f t="shared" si="3"/>
        <v>0</v>
      </c>
      <c r="O43" s="140">
        <v>0</v>
      </c>
      <c r="P43" s="139">
        <f t="shared" si="4"/>
        <v>0</v>
      </c>
      <c r="Q43" s="140">
        <v>142</v>
      </c>
      <c r="R43" s="139">
        <f t="shared" si="5"/>
        <v>142</v>
      </c>
      <c r="S43" s="139">
        <f t="shared" si="6"/>
        <v>47299.870088000003</v>
      </c>
      <c r="T43" s="140">
        <v>23093</v>
      </c>
      <c r="U43" s="139">
        <f t="shared" si="9"/>
        <v>2048.234100723163</v>
      </c>
      <c r="V43" s="142">
        <f t="shared" si="7"/>
        <v>0.50454014190555696</v>
      </c>
      <c r="W43" s="101" t="str">
        <f t="shared" si="8"/>
        <v>Старицкий</v>
      </c>
    </row>
    <row r="44" spans="1:23" x14ac:dyDescent="0.25">
      <c r="A44" s="129" t="s">
        <v>48</v>
      </c>
      <c r="B44" s="101" t="s">
        <v>41</v>
      </c>
      <c r="C44" s="99">
        <v>0</v>
      </c>
      <c r="D44" s="100">
        <v>0</v>
      </c>
      <c r="E44" s="100">
        <v>123348</v>
      </c>
      <c r="F44" s="138">
        <v>1101</v>
      </c>
      <c r="G44" s="139">
        <f t="shared" si="0"/>
        <v>40451.61</v>
      </c>
      <c r="H44" s="140">
        <v>2603</v>
      </c>
      <c r="I44" s="139">
        <f t="shared" si="1"/>
        <v>2603</v>
      </c>
      <c r="J44" s="141">
        <v>0</v>
      </c>
      <c r="K44" s="138">
        <v>637.96695999999997</v>
      </c>
      <c r="L44" s="139">
        <f t="shared" si="2"/>
        <v>446.57687199999998</v>
      </c>
      <c r="M44" s="140">
        <v>0</v>
      </c>
      <c r="N44" s="139">
        <f t="shared" si="3"/>
        <v>0</v>
      </c>
      <c r="O44" s="140">
        <v>0</v>
      </c>
      <c r="P44" s="139">
        <f t="shared" si="4"/>
        <v>0</v>
      </c>
      <c r="Q44" s="140">
        <v>165</v>
      </c>
      <c r="R44" s="139">
        <f t="shared" si="5"/>
        <v>165</v>
      </c>
      <c r="S44" s="139">
        <f t="shared" si="6"/>
        <v>43666.186871999998</v>
      </c>
      <c r="T44" s="140">
        <v>22087</v>
      </c>
      <c r="U44" s="139">
        <f t="shared" si="9"/>
        <v>1977.008505999004</v>
      </c>
      <c r="V44" s="142">
        <f t="shared" si="7"/>
        <v>0.48699518859345897</v>
      </c>
      <c r="W44" s="101" t="str">
        <f t="shared" si="8"/>
        <v>Торжокский</v>
      </c>
    </row>
    <row r="45" spans="1:23" x14ac:dyDescent="0.25">
      <c r="A45" s="129" t="s">
        <v>48</v>
      </c>
      <c r="B45" s="101" t="s">
        <v>42</v>
      </c>
      <c r="C45" s="99">
        <v>162305</v>
      </c>
      <c r="D45" s="100">
        <v>6706</v>
      </c>
      <c r="E45" s="100">
        <v>69404</v>
      </c>
      <c r="F45" s="138">
        <v>101</v>
      </c>
      <c r="G45" s="139">
        <f t="shared" si="0"/>
        <v>62450.44</v>
      </c>
      <c r="H45" s="140">
        <v>9341</v>
      </c>
      <c r="I45" s="139">
        <f t="shared" si="1"/>
        <v>9341</v>
      </c>
      <c r="J45" s="141">
        <v>0</v>
      </c>
      <c r="K45" s="138">
        <v>507.80648000000002</v>
      </c>
      <c r="L45" s="139">
        <f t="shared" si="2"/>
        <v>355.46453600000001</v>
      </c>
      <c r="M45" s="140">
        <v>0</v>
      </c>
      <c r="N45" s="139">
        <f t="shared" si="3"/>
        <v>0</v>
      </c>
      <c r="O45" s="140">
        <v>0</v>
      </c>
      <c r="P45" s="139">
        <f t="shared" si="4"/>
        <v>0</v>
      </c>
      <c r="Q45" s="140">
        <v>819</v>
      </c>
      <c r="R45" s="139">
        <f t="shared" si="5"/>
        <v>819</v>
      </c>
      <c r="S45" s="139">
        <f t="shared" si="6"/>
        <v>72965.904536000002</v>
      </c>
      <c r="T45" s="140">
        <v>18451</v>
      </c>
      <c r="U45" s="139">
        <f t="shared" si="9"/>
        <v>3954.5772335374777</v>
      </c>
      <c r="V45" s="142">
        <f t="shared" si="7"/>
        <v>0.97412837618562753</v>
      </c>
      <c r="W45" s="101" t="str">
        <f t="shared" si="8"/>
        <v>Торопецкий</v>
      </c>
    </row>
    <row r="46" spans="1:23" x14ac:dyDescent="0.25">
      <c r="A46" s="129" t="s">
        <v>48</v>
      </c>
      <c r="B46" s="101" t="s">
        <v>43</v>
      </c>
      <c r="C46" s="99">
        <v>35672</v>
      </c>
      <c r="D46" s="100">
        <v>261</v>
      </c>
      <c r="E46" s="100">
        <v>10236</v>
      </c>
      <c r="F46" s="138">
        <v>894</v>
      </c>
      <c r="G46" s="139">
        <f t="shared" si="0"/>
        <v>12051.11</v>
      </c>
      <c r="H46" s="140">
        <v>2983</v>
      </c>
      <c r="I46" s="139">
        <f t="shared" si="1"/>
        <v>2983</v>
      </c>
      <c r="J46" s="141">
        <v>1</v>
      </c>
      <c r="K46" s="138">
        <v>0</v>
      </c>
      <c r="L46" s="139">
        <f t="shared" si="2"/>
        <v>0.5</v>
      </c>
      <c r="M46" s="140">
        <v>0</v>
      </c>
      <c r="N46" s="139">
        <f t="shared" si="3"/>
        <v>0</v>
      </c>
      <c r="O46" s="140">
        <v>0</v>
      </c>
      <c r="P46" s="139">
        <f t="shared" si="4"/>
        <v>0</v>
      </c>
      <c r="Q46" s="140">
        <v>351</v>
      </c>
      <c r="R46" s="139">
        <f t="shared" si="5"/>
        <v>351</v>
      </c>
      <c r="S46" s="139">
        <f t="shared" si="6"/>
        <v>15385.61</v>
      </c>
      <c r="T46" s="140">
        <v>8092</v>
      </c>
      <c r="U46" s="139">
        <f t="shared" si="9"/>
        <v>1901.3358872960948</v>
      </c>
      <c r="V46" s="142">
        <f t="shared" si="7"/>
        <v>0.46835480282639708</v>
      </c>
      <c r="W46" s="101" t="str">
        <f t="shared" si="8"/>
        <v>Фировский</v>
      </c>
    </row>
    <row r="47" spans="1:23" x14ac:dyDescent="0.25">
      <c r="A47" s="129" t="s">
        <v>47</v>
      </c>
      <c r="B47" s="101" t="s">
        <v>44</v>
      </c>
      <c r="C47" s="99">
        <v>140307</v>
      </c>
      <c r="D47" s="100">
        <v>534</v>
      </c>
      <c r="E47" s="100">
        <v>0</v>
      </c>
      <c r="F47" s="138">
        <v>0</v>
      </c>
      <c r="G47" s="139">
        <f t="shared" si="0"/>
        <v>20965.95</v>
      </c>
      <c r="H47" s="140">
        <v>3292</v>
      </c>
      <c r="I47" s="139">
        <f t="shared" si="1"/>
        <v>3292</v>
      </c>
      <c r="J47" s="141">
        <v>0</v>
      </c>
      <c r="K47" s="138">
        <v>0</v>
      </c>
      <c r="L47" s="139">
        <f t="shared" si="2"/>
        <v>0</v>
      </c>
      <c r="M47" s="140">
        <v>557</v>
      </c>
      <c r="N47" s="139">
        <f t="shared" si="3"/>
        <v>557</v>
      </c>
      <c r="O47" s="140">
        <v>1754</v>
      </c>
      <c r="P47" s="139">
        <f t="shared" si="4"/>
        <v>1754</v>
      </c>
      <c r="Q47" s="140">
        <v>60</v>
      </c>
      <c r="R47" s="139">
        <f t="shared" si="5"/>
        <v>60</v>
      </c>
      <c r="S47" s="139">
        <f t="shared" si="6"/>
        <v>26628.95</v>
      </c>
      <c r="T47" s="140">
        <v>10603</v>
      </c>
      <c r="U47" s="139">
        <f t="shared" si="9"/>
        <v>2511.4543053852685</v>
      </c>
      <c r="V47" s="142">
        <f t="shared" si="7"/>
        <v>0.61864486641493976</v>
      </c>
      <c r="W47" s="101" t="str">
        <f t="shared" si="8"/>
        <v>ЗАТО Озерный</v>
      </c>
    </row>
    <row r="48" spans="1:23" x14ac:dyDescent="0.25">
      <c r="A48" s="129" t="s">
        <v>47</v>
      </c>
      <c r="B48" s="143" t="s">
        <v>45</v>
      </c>
      <c r="C48" s="144">
        <v>87743</v>
      </c>
      <c r="D48" s="145">
        <v>0</v>
      </c>
      <c r="E48" s="145">
        <v>0</v>
      </c>
      <c r="F48" s="146">
        <v>0</v>
      </c>
      <c r="G48" s="147">
        <f t="shared" si="0"/>
        <v>13161.449999999999</v>
      </c>
      <c r="H48" s="148">
        <v>255</v>
      </c>
      <c r="I48" s="147">
        <f t="shared" si="1"/>
        <v>255</v>
      </c>
      <c r="J48" s="149">
        <v>0</v>
      </c>
      <c r="K48" s="146">
        <v>0</v>
      </c>
      <c r="L48" s="147">
        <f t="shared" si="2"/>
        <v>0</v>
      </c>
      <c r="M48" s="148">
        <v>804</v>
      </c>
      <c r="N48" s="147">
        <f t="shared" si="3"/>
        <v>804</v>
      </c>
      <c r="O48" s="148">
        <v>284</v>
      </c>
      <c r="P48" s="147">
        <f t="shared" si="4"/>
        <v>284</v>
      </c>
      <c r="Q48" s="148">
        <v>23</v>
      </c>
      <c r="R48" s="147">
        <f t="shared" si="5"/>
        <v>23</v>
      </c>
      <c r="S48" s="147">
        <f t="shared" si="6"/>
        <v>14527.449999999999</v>
      </c>
      <c r="T48" s="148">
        <v>2122</v>
      </c>
      <c r="U48" s="147">
        <f>S48*1000/T48</f>
        <v>6846.1121583411868</v>
      </c>
      <c r="V48" s="150">
        <f t="shared" si="7"/>
        <v>1.6863982484479094</v>
      </c>
      <c r="W48" s="143" t="str">
        <f t="shared" si="8"/>
        <v>ЗАТО Солнечный</v>
      </c>
    </row>
    <row r="49" spans="1:23" x14ac:dyDescent="0.25">
      <c r="A49" s="129"/>
      <c r="B49" s="129" t="s">
        <v>46</v>
      </c>
      <c r="C49" s="151">
        <f>SUM(C6:C48)</f>
        <v>16878321</v>
      </c>
      <c r="D49" s="152">
        <f>SUM(D6:D48)</f>
        <v>437797</v>
      </c>
      <c r="E49" s="152">
        <f>SUM(E6:E48)</f>
        <v>2344518</v>
      </c>
      <c r="F49" s="153">
        <f t="shared" ref="F49:R49" si="10">SUM(F6:F48)</f>
        <v>103522</v>
      </c>
      <c r="G49" s="154">
        <f t="shared" si="10"/>
        <v>3583084.2799999993</v>
      </c>
      <c r="H49" s="155">
        <f t="shared" si="10"/>
        <v>617720</v>
      </c>
      <c r="I49" s="154">
        <f t="shared" si="10"/>
        <v>617720</v>
      </c>
      <c r="J49" s="156">
        <f t="shared" si="10"/>
        <v>1436.1740000000002</v>
      </c>
      <c r="K49" s="153">
        <f t="shared" si="10"/>
        <v>10274.021679999998</v>
      </c>
      <c r="L49" s="154">
        <f t="shared" si="10"/>
        <v>8552.4986159999989</v>
      </c>
      <c r="M49" s="155">
        <f t="shared" si="10"/>
        <v>712464</v>
      </c>
      <c r="N49" s="154">
        <f t="shared" si="10"/>
        <v>712464</v>
      </c>
      <c r="O49" s="155">
        <f t="shared" si="10"/>
        <v>259223</v>
      </c>
      <c r="P49" s="154">
        <f t="shared" si="10"/>
        <v>259223</v>
      </c>
      <c r="Q49" s="155">
        <f t="shared" si="10"/>
        <v>83449</v>
      </c>
      <c r="R49" s="154">
        <f t="shared" si="10"/>
        <v>83449</v>
      </c>
      <c r="S49" s="154">
        <f>SUM(S6:S48)</f>
        <v>5264492.7786160009</v>
      </c>
      <c r="T49" s="155">
        <f>SUM(T6:T48)</f>
        <v>1296799</v>
      </c>
      <c r="U49" s="154">
        <f>S49*1000/T49</f>
        <v>4059.605828363533</v>
      </c>
      <c r="V49" s="157">
        <f t="shared" si="7"/>
        <v>1</v>
      </c>
      <c r="W49" s="158" t="str">
        <f t="shared" si="8"/>
        <v>Итого</v>
      </c>
    </row>
    <row r="51" spans="1:23" x14ac:dyDescent="0.25">
      <c r="C51" s="208" t="s">
        <v>49</v>
      </c>
      <c r="D51" s="210" t="s">
        <v>50</v>
      </c>
      <c r="E51" s="211"/>
      <c r="F51" s="211"/>
      <c r="G51" s="212"/>
      <c r="H51" s="206" t="s">
        <v>51</v>
      </c>
      <c r="I51" s="207"/>
    </row>
    <row r="52" spans="1:23" x14ac:dyDescent="0.25">
      <c r="C52" s="209"/>
      <c r="D52" s="73" t="s">
        <v>47</v>
      </c>
      <c r="E52" s="73" t="s">
        <v>52</v>
      </c>
      <c r="F52" s="73" t="s">
        <v>53</v>
      </c>
      <c r="G52" s="74" t="s">
        <v>48</v>
      </c>
      <c r="H52" s="75" t="s">
        <v>47</v>
      </c>
      <c r="I52" s="74" t="s">
        <v>48</v>
      </c>
    </row>
    <row r="53" spans="1:23" ht="30" x14ac:dyDescent="0.25">
      <c r="C53" s="159" t="s">
        <v>54</v>
      </c>
      <c r="D53" s="160">
        <v>0.15</v>
      </c>
      <c r="E53" s="160">
        <v>0.13</v>
      </c>
      <c r="F53" s="160">
        <v>0.05</v>
      </c>
      <c r="G53" s="161"/>
      <c r="H53" s="162">
        <v>0</v>
      </c>
      <c r="I53" s="161">
        <v>0.2</v>
      </c>
    </row>
    <row r="54" spans="1:23" x14ac:dyDescent="0.25">
      <c r="C54" s="159" t="s">
        <v>55</v>
      </c>
      <c r="D54" s="160"/>
      <c r="E54" s="160"/>
      <c r="F54" s="160"/>
      <c r="G54" s="161"/>
      <c r="H54" s="162">
        <v>0</v>
      </c>
      <c r="I54" s="161">
        <v>0.1</v>
      </c>
    </row>
    <row r="55" spans="1:23" x14ac:dyDescent="0.25">
      <c r="C55" s="159" t="s">
        <v>56</v>
      </c>
      <c r="D55" s="160">
        <v>1</v>
      </c>
      <c r="E55" s="160"/>
      <c r="F55" s="160"/>
      <c r="G55" s="161">
        <v>1</v>
      </c>
      <c r="H55" s="162"/>
      <c r="I55" s="161"/>
    </row>
    <row r="56" spans="1:23" x14ac:dyDescent="0.25">
      <c r="C56" s="159" t="s">
        <v>57</v>
      </c>
      <c r="D56" s="160">
        <v>1</v>
      </c>
      <c r="E56" s="160"/>
      <c r="F56" s="160"/>
      <c r="G56" s="163"/>
      <c r="H56" s="162"/>
      <c r="I56" s="163"/>
    </row>
    <row r="57" spans="1:23" x14ac:dyDescent="0.25">
      <c r="C57" s="159" t="s">
        <v>58</v>
      </c>
      <c r="D57" s="160">
        <v>1</v>
      </c>
      <c r="E57" s="160"/>
      <c r="F57" s="160"/>
      <c r="G57" s="163"/>
      <c r="H57" s="162"/>
      <c r="I57" s="163"/>
    </row>
    <row r="58" spans="1:23" x14ac:dyDescent="0.25">
      <c r="C58" s="159" t="s">
        <v>59</v>
      </c>
      <c r="D58" s="160">
        <v>1</v>
      </c>
      <c r="E58" s="160"/>
      <c r="F58" s="160"/>
      <c r="G58" s="161">
        <v>1</v>
      </c>
      <c r="H58" s="162"/>
      <c r="I58" s="163"/>
    </row>
    <row r="59" spans="1:23" x14ac:dyDescent="0.25">
      <c r="C59" s="164" t="s">
        <v>60</v>
      </c>
      <c r="D59" s="165">
        <v>1</v>
      </c>
      <c r="E59" s="165">
        <v>0.7</v>
      </c>
      <c r="F59" s="165">
        <v>0.5</v>
      </c>
      <c r="G59" s="166"/>
      <c r="H59" s="167"/>
      <c r="I59" s="166"/>
    </row>
  </sheetData>
  <mergeCells count="10">
    <mergeCell ref="M5:N5"/>
    <mergeCell ref="O5:P5"/>
    <mergeCell ref="Q5:R5"/>
    <mergeCell ref="H51:I51"/>
    <mergeCell ref="C51:C52"/>
    <mergeCell ref="D51:G51"/>
    <mergeCell ref="H5:I5"/>
    <mergeCell ref="J5:L5"/>
    <mergeCell ref="C5:D5"/>
    <mergeCell ref="E5:G5"/>
  </mergeCells>
  <printOptions horizontalCentered="1" verticalCentered="1"/>
  <pageMargins left="0.23622047244094491" right="0.23622047244094491" top="0.15748031496062992" bottom="0.15748031496062992" header="0.15748031496062992" footer="0.15748031496062992"/>
  <pageSetup paperSize="9" scale="53" fitToWidth="0" orientation="landscape" r:id="rId1"/>
  <headerFooter>
    <oddFooter>&amp;R&amp;P</oddFooter>
  </headerFooter>
  <colBreaks count="1" manualBreakCount="1">
    <brk id="12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BreakPreview" zoomScale="90" zoomScaleNormal="100" zoomScaleSheetLayoutView="90" workbookViewId="0">
      <selection sqref="A1:G1"/>
    </sheetView>
  </sheetViews>
  <sheetFormatPr defaultRowHeight="15" x14ac:dyDescent="0.25"/>
  <cols>
    <col min="1" max="1" width="18.85546875" style="120" customWidth="1"/>
    <col min="2" max="2" width="14.7109375" style="120" customWidth="1"/>
    <col min="3" max="3" width="14" style="120" customWidth="1"/>
    <col min="4" max="4" width="16.5703125" style="120" customWidth="1"/>
    <col min="5" max="5" width="17.85546875" style="120" customWidth="1"/>
    <col min="6" max="6" width="16.85546875" style="120" customWidth="1"/>
    <col min="7" max="7" width="24.42578125" style="120" customWidth="1"/>
    <col min="8" max="8" width="30.28515625" style="120" customWidth="1"/>
    <col min="9" max="9" width="24.28515625" style="120" customWidth="1"/>
    <col min="10" max="16384" width="9.140625" style="120"/>
  </cols>
  <sheetData>
    <row r="1" spans="1:9" ht="43.5" customHeight="1" x14ac:dyDescent="0.35">
      <c r="A1" s="217" t="s">
        <v>511</v>
      </c>
      <c r="B1" s="217"/>
      <c r="C1" s="217"/>
      <c r="D1" s="217"/>
      <c r="E1" s="217"/>
      <c r="F1" s="217"/>
      <c r="G1" s="217"/>
      <c r="H1" s="186"/>
    </row>
    <row r="2" spans="1:9" ht="6" customHeight="1" x14ac:dyDescent="0.25"/>
    <row r="3" spans="1:9" ht="96.75" customHeight="1" x14ac:dyDescent="0.25">
      <c r="A3" s="76" t="str">
        <f>ИНП!B3</f>
        <v>Наименование муниципального района (городского округа)</v>
      </c>
      <c r="B3" s="76" t="s">
        <v>455</v>
      </c>
      <c r="C3" s="76" t="s">
        <v>512</v>
      </c>
      <c r="D3" s="76" t="s">
        <v>0</v>
      </c>
      <c r="E3" s="76" t="s">
        <v>390</v>
      </c>
      <c r="F3" s="76" t="s">
        <v>419</v>
      </c>
      <c r="G3" s="77" t="s">
        <v>514</v>
      </c>
      <c r="H3" s="77" t="s">
        <v>515</v>
      </c>
      <c r="I3" s="77" t="s">
        <v>516</v>
      </c>
    </row>
    <row r="4" spans="1:9" x14ac:dyDescent="0.25">
      <c r="A4" s="168">
        <v>1</v>
      </c>
      <c r="B4" s="114">
        <v>2</v>
      </c>
      <c r="C4" s="168">
        <v>3</v>
      </c>
      <c r="D4" s="168">
        <v>4</v>
      </c>
      <c r="E4" s="114">
        <v>5</v>
      </c>
      <c r="F4" s="168">
        <v>6</v>
      </c>
      <c r="G4" s="168">
        <v>7</v>
      </c>
      <c r="H4" s="168">
        <v>8</v>
      </c>
      <c r="I4" s="168">
        <v>9</v>
      </c>
    </row>
    <row r="5" spans="1:9" ht="37.5" customHeight="1" x14ac:dyDescent="0.25">
      <c r="A5" s="77"/>
      <c r="B5" s="77" t="s">
        <v>454</v>
      </c>
      <c r="C5" s="77" t="s">
        <v>453</v>
      </c>
      <c r="D5" s="77"/>
      <c r="E5" s="197"/>
      <c r="F5" s="77"/>
      <c r="G5" s="77"/>
      <c r="H5" s="77"/>
      <c r="I5" s="197"/>
    </row>
    <row r="6" spans="1:9" x14ac:dyDescent="0.25">
      <c r="A6" s="192" t="s">
        <v>3</v>
      </c>
      <c r="B6" s="193" t="s">
        <v>412</v>
      </c>
      <c r="C6" s="192">
        <v>47732</v>
      </c>
      <c r="D6" s="194">
        <f>ИНП!V6</f>
        <v>0.88704647451291507</v>
      </c>
      <c r="E6" s="194">
        <v>0.89325140559877636</v>
      </c>
      <c r="F6" s="195">
        <f t="shared" ref="F6:F48" si="0">$G$52*D6/E6</f>
        <v>4031.4059573721506</v>
      </c>
      <c r="G6" s="196">
        <f>($G$51-F6)*E6*C6/1000</f>
        <v>133997.61287299628</v>
      </c>
      <c r="H6" s="198">
        <v>126388</v>
      </c>
      <c r="I6" s="199">
        <f>MAX(G6,H6)</f>
        <v>133997.61287299628</v>
      </c>
    </row>
    <row r="7" spans="1:9" x14ac:dyDescent="0.25">
      <c r="A7" s="169" t="s">
        <v>4</v>
      </c>
      <c r="B7" s="170" t="s">
        <v>412</v>
      </c>
      <c r="C7" s="169">
        <v>45504</v>
      </c>
      <c r="D7" s="187">
        <f>ИНП!V7</f>
        <v>0.81581135717579112</v>
      </c>
      <c r="E7" s="187">
        <v>0.89325140559877636</v>
      </c>
      <c r="F7" s="171">
        <f t="shared" si="0"/>
        <v>3707.6600380112991</v>
      </c>
      <c r="G7" s="172">
        <f t="shared" ref="G7:G48" si="1">ROUND(IF(($G$51-F7)*C7*E7/1000&lt;0,0,($G$51-F7)*C7*E7/1000),0)</f>
        <v>140902</v>
      </c>
      <c r="H7" s="200">
        <v>121922</v>
      </c>
      <c r="I7" s="201">
        <f t="shared" ref="I7:I48" si="2">MAX(G7,H7)</f>
        <v>140902</v>
      </c>
    </row>
    <row r="8" spans="1:9" x14ac:dyDescent="0.25">
      <c r="A8" s="169" t="s">
        <v>5</v>
      </c>
      <c r="B8" s="170" t="s">
        <v>412</v>
      </c>
      <c r="C8" s="169">
        <v>59804</v>
      </c>
      <c r="D8" s="187">
        <f>ИНП!V8</f>
        <v>0.986122414598954</v>
      </c>
      <c r="E8" s="187">
        <v>0.89325140559877636</v>
      </c>
      <c r="F8" s="171">
        <f t="shared" si="0"/>
        <v>4481.6815027593593</v>
      </c>
      <c r="G8" s="172">
        <f t="shared" si="1"/>
        <v>143834</v>
      </c>
      <c r="H8" s="200">
        <v>129419</v>
      </c>
      <c r="I8" s="201">
        <f t="shared" si="2"/>
        <v>143834</v>
      </c>
    </row>
    <row r="9" spans="1:9" x14ac:dyDescent="0.25">
      <c r="A9" s="169" t="s">
        <v>6</v>
      </c>
      <c r="B9" s="170" t="s">
        <v>411</v>
      </c>
      <c r="C9" s="169">
        <v>419363</v>
      </c>
      <c r="D9" s="187">
        <f>ИНП!V9</f>
        <v>1.3493737283546763</v>
      </c>
      <c r="E9" s="187">
        <v>0.73542588376800688</v>
      </c>
      <c r="F9" s="171">
        <f t="shared" si="0"/>
        <v>7448.6438037817397</v>
      </c>
      <c r="G9" s="172">
        <f t="shared" si="1"/>
        <v>0</v>
      </c>
      <c r="H9" s="200">
        <v>0</v>
      </c>
      <c r="I9" s="201">
        <f t="shared" si="2"/>
        <v>0</v>
      </c>
    </row>
    <row r="10" spans="1:9" x14ac:dyDescent="0.25">
      <c r="A10" s="169" t="s">
        <v>7</v>
      </c>
      <c r="B10" s="170" t="s">
        <v>412</v>
      </c>
      <c r="C10" s="169">
        <v>46031</v>
      </c>
      <c r="D10" s="187">
        <f>ИНП!V10</f>
        <v>1.0679343355509485</v>
      </c>
      <c r="E10" s="187">
        <v>0.89325140559877636</v>
      </c>
      <c r="F10" s="171">
        <f t="shared" si="0"/>
        <v>4853.4963681428626</v>
      </c>
      <c r="G10" s="172">
        <f t="shared" si="1"/>
        <v>95420</v>
      </c>
      <c r="H10" s="200">
        <v>84698</v>
      </c>
      <c r="I10" s="201">
        <f t="shared" si="2"/>
        <v>95420</v>
      </c>
    </row>
    <row r="11" spans="1:9" x14ac:dyDescent="0.25">
      <c r="A11" s="169" t="s">
        <v>510</v>
      </c>
      <c r="B11" s="170" t="s">
        <v>412</v>
      </c>
      <c r="C11" s="169">
        <v>21994</v>
      </c>
      <c r="D11" s="187">
        <f>ИНП!V11</f>
        <v>1.0250566168413311</v>
      </c>
      <c r="E11" s="187">
        <v>0.89325140559877636</v>
      </c>
      <c r="F11" s="171">
        <f t="shared" si="0"/>
        <v>4658.627783901662</v>
      </c>
      <c r="G11" s="172">
        <f t="shared" si="1"/>
        <v>49421</v>
      </c>
      <c r="H11" s="200">
        <v>28379</v>
      </c>
      <c r="I11" s="201">
        <f t="shared" si="2"/>
        <v>49421</v>
      </c>
    </row>
    <row r="12" spans="1:9" x14ac:dyDescent="0.25">
      <c r="A12" s="169" t="s">
        <v>509</v>
      </c>
      <c r="B12" s="170" t="s">
        <v>412</v>
      </c>
      <c r="C12" s="169">
        <v>37678</v>
      </c>
      <c r="D12" s="187">
        <f>ИНП!V12</f>
        <v>1.1995380541026501</v>
      </c>
      <c r="E12" s="187">
        <v>0.89325140559877636</v>
      </c>
      <c r="F12" s="171">
        <f t="shared" si="0"/>
        <v>5451.6025894352542</v>
      </c>
      <c r="G12" s="172">
        <f t="shared" si="1"/>
        <v>57975</v>
      </c>
      <c r="H12" s="200">
        <v>43324</v>
      </c>
      <c r="I12" s="201">
        <f t="shared" si="2"/>
        <v>57975</v>
      </c>
    </row>
    <row r="13" spans="1:9" x14ac:dyDescent="0.25">
      <c r="A13" s="169" t="s">
        <v>9</v>
      </c>
      <c r="B13" s="170" t="s">
        <v>415</v>
      </c>
      <c r="C13" s="169">
        <v>11122</v>
      </c>
      <c r="D13" s="187">
        <f>ИНП!V13</f>
        <v>0.6133626994101814</v>
      </c>
      <c r="E13" s="187">
        <v>1.2032775475011468</v>
      </c>
      <c r="F13" s="171">
        <f t="shared" si="0"/>
        <v>2069.3569780283701</v>
      </c>
      <c r="G13" s="172">
        <f t="shared" si="1"/>
        <v>68317</v>
      </c>
      <c r="H13" s="200">
        <v>62791</v>
      </c>
      <c r="I13" s="201">
        <f t="shared" si="2"/>
        <v>68317</v>
      </c>
    </row>
    <row r="14" spans="1:9" x14ac:dyDescent="0.25">
      <c r="A14" s="169" t="s">
        <v>10</v>
      </c>
      <c r="B14" s="170" t="s">
        <v>413</v>
      </c>
      <c r="C14" s="169">
        <v>32999</v>
      </c>
      <c r="D14" s="187">
        <f>ИНП!V14</f>
        <v>0.82914701241820532</v>
      </c>
      <c r="E14" s="187">
        <v>0.81270338322534341</v>
      </c>
      <c r="F14" s="171">
        <f t="shared" si="0"/>
        <v>4141.7448403187491</v>
      </c>
      <c r="G14" s="172">
        <f t="shared" si="1"/>
        <v>81325</v>
      </c>
      <c r="H14" s="200">
        <v>66320</v>
      </c>
      <c r="I14" s="201">
        <f t="shared" si="2"/>
        <v>81325</v>
      </c>
    </row>
    <row r="15" spans="1:9" x14ac:dyDescent="0.25">
      <c r="A15" s="169" t="s">
        <v>11</v>
      </c>
      <c r="B15" s="170" t="s">
        <v>416</v>
      </c>
      <c r="C15" s="169">
        <v>5509</v>
      </c>
      <c r="D15" s="187">
        <f>ИНП!V15</f>
        <v>0.56569180548143994</v>
      </c>
      <c r="E15" s="187">
        <v>1.7015799520073933</v>
      </c>
      <c r="F15" s="171">
        <f t="shared" si="0"/>
        <v>1349.619656649531</v>
      </c>
      <c r="G15" s="172">
        <f t="shared" si="1"/>
        <v>54599</v>
      </c>
      <c r="H15" s="200">
        <v>50490</v>
      </c>
      <c r="I15" s="201">
        <f t="shared" si="2"/>
        <v>54599</v>
      </c>
    </row>
    <row r="16" spans="1:9" x14ac:dyDescent="0.25">
      <c r="A16" s="169" t="s">
        <v>12</v>
      </c>
      <c r="B16" s="170" t="s">
        <v>413</v>
      </c>
      <c r="C16" s="169">
        <v>34723</v>
      </c>
      <c r="D16" s="187">
        <f>ИНП!V16</f>
        <v>1.1355219023765128</v>
      </c>
      <c r="E16" s="187">
        <v>0.81270338322534341</v>
      </c>
      <c r="F16" s="171">
        <f t="shared" si="0"/>
        <v>5672.1448787717891</v>
      </c>
      <c r="G16" s="172">
        <f t="shared" si="1"/>
        <v>42387</v>
      </c>
      <c r="H16" s="200">
        <v>0</v>
      </c>
      <c r="I16" s="201">
        <f t="shared" si="2"/>
        <v>42387</v>
      </c>
    </row>
    <row r="17" spans="1:9" x14ac:dyDescent="0.25">
      <c r="A17" s="169" t="s">
        <v>13</v>
      </c>
      <c r="B17" s="170" t="s">
        <v>415</v>
      </c>
      <c r="C17" s="169">
        <v>11353</v>
      </c>
      <c r="D17" s="187">
        <f>ИНП!V17</f>
        <v>0.54925937729865038</v>
      </c>
      <c r="E17" s="187">
        <v>1.2032775475011468</v>
      </c>
      <c r="F17" s="171">
        <f t="shared" si="0"/>
        <v>1853.0858271190343</v>
      </c>
      <c r="G17" s="172">
        <f t="shared" si="1"/>
        <v>72691</v>
      </c>
      <c r="H17" s="200">
        <v>71018</v>
      </c>
      <c r="I17" s="201">
        <f t="shared" si="2"/>
        <v>72691</v>
      </c>
    </row>
    <row r="18" spans="1:9" x14ac:dyDescent="0.25">
      <c r="A18" s="169" t="s">
        <v>14</v>
      </c>
      <c r="B18" s="170" t="s">
        <v>414</v>
      </c>
      <c r="C18" s="169">
        <v>23465</v>
      </c>
      <c r="D18" s="187">
        <f>ИНП!V18</f>
        <v>0.28155280161226121</v>
      </c>
      <c r="E18" s="187">
        <v>0.91833594413132547</v>
      </c>
      <c r="F18" s="171">
        <f t="shared" si="0"/>
        <v>1244.6353665252645</v>
      </c>
      <c r="G18" s="172">
        <f t="shared" si="1"/>
        <v>127774</v>
      </c>
      <c r="H18" s="200">
        <v>110708</v>
      </c>
      <c r="I18" s="201">
        <f t="shared" si="2"/>
        <v>127774</v>
      </c>
    </row>
    <row r="19" spans="1:9" x14ac:dyDescent="0.25">
      <c r="A19" s="169" t="s">
        <v>15</v>
      </c>
      <c r="B19" s="170" t="s">
        <v>416</v>
      </c>
      <c r="C19" s="169">
        <v>4828</v>
      </c>
      <c r="D19" s="187">
        <f>ИНП!V19</f>
        <v>0.52596108781774686</v>
      </c>
      <c r="E19" s="187">
        <v>1.7015799520073933</v>
      </c>
      <c r="F19" s="171">
        <f t="shared" si="0"/>
        <v>1254.8306619847106</v>
      </c>
      <c r="G19" s="172">
        <f t="shared" si="1"/>
        <v>48629</v>
      </c>
      <c r="H19" s="200">
        <v>47286</v>
      </c>
      <c r="I19" s="201">
        <f t="shared" si="2"/>
        <v>48629</v>
      </c>
    </row>
    <row r="20" spans="1:9" x14ac:dyDescent="0.25">
      <c r="A20" s="169" t="s">
        <v>16</v>
      </c>
      <c r="B20" s="170" t="s">
        <v>415</v>
      </c>
      <c r="C20" s="169">
        <v>13740</v>
      </c>
      <c r="D20" s="187">
        <f>ИНП!V20</f>
        <v>0.5241830858225458</v>
      </c>
      <c r="E20" s="187">
        <v>1.2032775475011468</v>
      </c>
      <c r="F20" s="171">
        <f t="shared" si="0"/>
        <v>1768.4836842123168</v>
      </c>
      <c r="G20" s="172">
        <f t="shared" si="1"/>
        <v>89373</v>
      </c>
      <c r="H20" s="200">
        <v>80457</v>
      </c>
      <c r="I20" s="201">
        <f t="shared" si="2"/>
        <v>89373</v>
      </c>
    </row>
    <row r="21" spans="1:9" x14ac:dyDescent="0.25">
      <c r="A21" s="169" t="s">
        <v>17</v>
      </c>
      <c r="B21" s="170" t="s">
        <v>415</v>
      </c>
      <c r="C21" s="169">
        <v>16078</v>
      </c>
      <c r="D21" s="187">
        <f>ИНП!V21</f>
        <v>0.67827436858145651</v>
      </c>
      <c r="E21" s="187">
        <v>1.2032775475011468</v>
      </c>
      <c r="F21" s="171">
        <f t="shared" si="0"/>
        <v>2288.3553222123523</v>
      </c>
      <c r="G21" s="172">
        <f t="shared" si="1"/>
        <v>94523</v>
      </c>
      <c r="H21" s="200">
        <v>93042</v>
      </c>
      <c r="I21" s="201">
        <f t="shared" si="2"/>
        <v>94523</v>
      </c>
    </row>
    <row r="22" spans="1:9" x14ac:dyDescent="0.25">
      <c r="A22" s="169" t="s">
        <v>18</v>
      </c>
      <c r="B22" s="170" t="s">
        <v>413</v>
      </c>
      <c r="C22" s="169">
        <v>49407</v>
      </c>
      <c r="D22" s="187">
        <f>ИНП!V22</f>
        <v>1.444907846638972</v>
      </c>
      <c r="E22" s="187">
        <v>0.81270338322534341</v>
      </c>
      <c r="F22" s="171">
        <f t="shared" si="0"/>
        <v>7217.5856982218775</v>
      </c>
      <c r="G22" s="172">
        <f t="shared" si="1"/>
        <v>0</v>
      </c>
      <c r="H22" s="200">
        <v>0</v>
      </c>
      <c r="I22" s="201">
        <f t="shared" si="2"/>
        <v>0</v>
      </c>
    </row>
    <row r="23" spans="1:9" x14ac:dyDescent="0.25">
      <c r="A23" s="169" t="s">
        <v>19</v>
      </c>
      <c r="B23" s="170" t="s">
        <v>414</v>
      </c>
      <c r="C23" s="169">
        <v>20257</v>
      </c>
      <c r="D23" s="187">
        <f>ИНП!V23</f>
        <v>0.6658250159855027</v>
      </c>
      <c r="E23" s="187">
        <v>0.91833594413132547</v>
      </c>
      <c r="F23" s="171">
        <f t="shared" si="0"/>
        <v>2943.3532824654985</v>
      </c>
      <c r="G23" s="172">
        <f t="shared" si="1"/>
        <v>78705</v>
      </c>
      <c r="H23" s="200">
        <v>67904</v>
      </c>
      <c r="I23" s="201">
        <f t="shared" si="2"/>
        <v>78705</v>
      </c>
    </row>
    <row r="24" spans="1:9" x14ac:dyDescent="0.25">
      <c r="A24" s="169" t="s">
        <v>20</v>
      </c>
      <c r="B24" s="170" t="s">
        <v>414</v>
      </c>
      <c r="C24" s="169">
        <v>25055</v>
      </c>
      <c r="D24" s="187">
        <f>ИНП!V24</f>
        <v>0.60657683892360181</v>
      </c>
      <c r="E24" s="187">
        <v>0.91833594413132547</v>
      </c>
      <c r="F24" s="171">
        <f t="shared" si="0"/>
        <v>2681.4401487615523</v>
      </c>
      <c r="G24" s="172">
        <f t="shared" si="1"/>
        <v>103373</v>
      </c>
      <c r="H24" s="200">
        <v>90804</v>
      </c>
      <c r="I24" s="201">
        <f t="shared" si="2"/>
        <v>103373</v>
      </c>
    </row>
    <row r="25" spans="1:9" x14ac:dyDescent="0.25">
      <c r="A25" s="169" t="s">
        <v>21</v>
      </c>
      <c r="B25" s="170" t="s">
        <v>416</v>
      </c>
      <c r="C25" s="169">
        <v>7774</v>
      </c>
      <c r="D25" s="187">
        <f>ИНП!V25</f>
        <v>0.9010086218930472</v>
      </c>
      <c r="E25" s="187">
        <v>1.7015799520073933</v>
      </c>
      <c r="F25" s="171">
        <f t="shared" si="0"/>
        <v>2149.6138624151563</v>
      </c>
      <c r="G25" s="172">
        <f t="shared" si="1"/>
        <v>66465</v>
      </c>
      <c r="H25" s="200">
        <v>53855</v>
      </c>
      <c r="I25" s="201">
        <f t="shared" si="2"/>
        <v>66465</v>
      </c>
    </row>
    <row r="26" spans="1:9" x14ac:dyDescent="0.25">
      <c r="A26" s="169" t="s">
        <v>22</v>
      </c>
      <c r="B26" s="170" t="s">
        <v>415</v>
      </c>
      <c r="C26" s="169">
        <v>11971</v>
      </c>
      <c r="D26" s="187">
        <f>ИНП!V26</f>
        <v>0.52713654932156317</v>
      </c>
      <c r="E26" s="187">
        <v>1.2032775475011468</v>
      </c>
      <c r="F26" s="171">
        <f t="shared" si="0"/>
        <v>1778.4480500058689</v>
      </c>
      <c r="G26" s="172">
        <f t="shared" si="1"/>
        <v>77723</v>
      </c>
      <c r="H26" s="200">
        <v>72982</v>
      </c>
      <c r="I26" s="201">
        <f t="shared" si="2"/>
        <v>77723</v>
      </c>
    </row>
    <row r="27" spans="1:9" x14ac:dyDescent="0.25">
      <c r="A27" s="169" t="s">
        <v>23</v>
      </c>
      <c r="B27" s="170" t="s">
        <v>413</v>
      </c>
      <c r="C27" s="169">
        <v>82670</v>
      </c>
      <c r="D27" s="187">
        <f>ИНП!V27</f>
        <v>1.1353529773018995</v>
      </c>
      <c r="E27" s="187">
        <v>0.81270338322534341</v>
      </c>
      <c r="F27" s="171">
        <f t="shared" si="0"/>
        <v>5671.3010663408186</v>
      </c>
      <c r="G27" s="172">
        <f t="shared" si="1"/>
        <v>100973</v>
      </c>
      <c r="H27" s="200">
        <v>74948</v>
      </c>
      <c r="I27" s="201">
        <f t="shared" si="2"/>
        <v>100973</v>
      </c>
    </row>
    <row r="28" spans="1:9" x14ac:dyDescent="0.25">
      <c r="A28" s="169" t="s">
        <v>24</v>
      </c>
      <c r="B28" s="170" t="s">
        <v>415</v>
      </c>
      <c r="C28" s="169">
        <v>10386</v>
      </c>
      <c r="D28" s="187">
        <f>ИНП!V28</f>
        <v>0.42919799368366629</v>
      </c>
      <c r="E28" s="187">
        <v>1.2032775475011468</v>
      </c>
      <c r="F28" s="171">
        <f t="shared" si="0"/>
        <v>1448.0239245704747</v>
      </c>
      <c r="G28" s="172">
        <f t="shared" si="1"/>
        <v>71561</v>
      </c>
      <c r="H28" s="200">
        <v>67088</v>
      </c>
      <c r="I28" s="201">
        <f t="shared" si="2"/>
        <v>71561</v>
      </c>
    </row>
    <row r="29" spans="1:9" x14ac:dyDescent="0.25">
      <c r="A29" s="169" t="s">
        <v>25</v>
      </c>
      <c r="B29" s="170" t="s">
        <v>415</v>
      </c>
      <c r="C29" s="169">
        <v>14161</v>
      </c>
      <c r="D29" s="187">
        <f>ИНП!V29</f>
        <v>0.56703652404575966</v>
      </c>
      <c r="E29" s="187">
        <v>1.2032775475011468</v>
      </c>
      <c r="F29" s="171">
        <f t="shared" si="0"/>
        <v>1913.0621880975227</v>
      </c>
      <c r="G29" s="172">
        <f t="shared" si="1"/>
        <v>89647</v>
      </c>
      <c r="H29" s="200">
        <v>80538</v>
      </c>
      <c r="I29" s="201">
        <f t="shared" si="2"/>
        <v>89647</v>
      </c>
    </row>
    <row r="30" spans="1:9" x14ac:dyDescent="0.25">
      <c r="A30" s="169" t="s">
        <v>26</v>
      </c>
      <c r="B30" s="170" t="s">
        <v>416</v>
      </c>
      <c r="C30" s="169">
        <v>4713</v>
      </c>
      <c r="D30" s="187">
        <f>ИНП!V30</f>
        <v>0.82062634129737499</v>
      </c>
      <c r="E30" s="187">
        <v>1.7015799520073933</v>
      </c>
      <c r="F30" s="171">
        <f t="shared" si="0"/>
        <v>1957.8389332275058</v>
      </c>
      <c r="G30" s="172">
        <f t="shared" si="1"/>
        <v>41833</v>
      </c>
      <c r="H30" s="200">
        <v>41232</v>
      </c>
      <c r="I30" s="201">
        <f t="shared" si="2"/>
        <v>41833</v>
      </c>
    </row>
    <row r="31" spans="1:9" x14ac:dyDescent="0.25">
      <c r="A31" s="169" t="s">
        <v>27</v>
      </c>
      <c r="B31" s="170" t="s">
        <v>414</v>
      </c>
      <c r="C31" s="169">
        <v>27020</v>
      </c>
      <c r="D31" s="187">
        <f>ИНП!V31</f>
        <v>0.55084089089830246</v>
      </c>
      <c r="E31" s="187">
        <v>0.91833594413132547</v>
      </c>
      <c r="F31" s="171">
        <f t="shared" si="0"/>
        <v>2435.0532128054492</v>
      </c>
      <c r="G31" s="172">
        <f t="shared" si="1"/>
        <v>117594</v>
      </c>
      <c r="H31" s="200">
        <v>108149</v>
      </c>
      <c r="I31" s="201">
        <f t="shared" si="2"/>
        <v>117594</v>
      </c>
    </row>
    <row r="32" spans="1:9" x14ac:dyDescent="0.25">
      <c r="A32" s="169" t="s">
        <v>28</v>
      </c>
      <c r="B32" s="170" t="s">
        <v>415</v>
      </c>
      <c r="C32" s="169">
        <v>14908</v>
      </c>
      <c r="D32" s="187">
        <f>ИНП!V32</f>
        <v>0.51066427160396843</v>
      </c>
      <c r="E32" s="187">
        <v>1.2032775475011468</v>
      </c>
      <c r="F32" s="171">
        <f t="shared" si="0"/>
        <v>1722.8740431878728</v>
      </c>
      <c r="G32" s="172">
        <f t="shared" si="1"/>
        <v>97788</v>
      </c>
      <c r="H32" s="200">
        <v>93558</v>
      </c>
      <c r="I32" s="201">
        <f t="shared" si="2"/>
        <v>97788</v>
      </c>
    </row>
    <row r="33" spans="1:9" x14ac:dyDescent="0.25">
      <c r="A33" s="169" t="s">
        <v>29</v>
      </c>
      <c r="B33" s="170" t="s">
        <v>416</v>
      </c>
      <c r="C33" s="169">
        <v>4132</v>
      </c>
      <c r="D33" s="187">
        <f>ИНП!V33</f>
        <v>0.44102310346705542</v>
      </c>
      <c r="E33" s="187">
        <v>1.7015799520073933</v>
      </c>
      <c r="F33" s="171">
        <f t="shared" si="0"/>
        <v>1052.1867980200866</v>
      </c>
      <c r="G33" s="172">
        <f t="shared" si="1"/>
        <v>43043</v>
      </c>
      <c r="H33" s="200">
        <v>40828</v>
      </c>
      <c r="I33" s="201">
        <f t="shared" si="2"/>
        <v>43043</v>
      </c>
    </row>
    <row r="34" spans="1:9" x14ac:dyDescent="0.25">
      <c r="A34" s="169" t="s">
        <v>30</v>
      </c>
      <c r="B34" s="170" t="s">
        <v>414</v>
      </c>
      <c r="C34" s="169">
        <v>26154</v>
      </c>
      <c r="D34" s="187">
        <f>ИНП!V34</f>
        <v>0.67481014055314337</v>
      </c>
      <c r="E34" s="187">
        <v>0.91833594413132547</v>
      </c>
      <c r="F34" s="171">
        <f t="shared" si="0"/>
        <v>2983.0730215179319</v>
      </c>
      <c r="G34" s="172">
        <f t="shared" si="1"/>
        <v>100663</v>
      </c>
      <c r="H34" s="200">
        <v>89469</v>
      </c>
      <c r="I34" s="201">
        <f t="shared" si="2"/>
        <v>100663</v>
      </c>
    </row>
    <row r="35" spans="1:9" x14ac:dyDescent="0.25">
      <c r="A35" s="169" t="s">
        <v>31</v>
      </c>
      <c r="B35" s="170" t="s">
        <v>415</v>
      </c>
      <c r="C35" s="169">
        <v>11814</v>
      </c>
      <c r="D35" s="187">
        <f>ИНП!V35</f>
        <v>0.38407340800945367</v>
      </c>
      <c r="E35" s="187">
        <v>1.2032775475011468</v>
      </c>
      <c r="F35" s="171">
        <f t="shared" si="0"/>
        <v>1295.7830459918371</v>
      </c>
      <c r="G35" s="172">
        <f t="shared" si="1"/>
        <v>83565</v>
      </c>
      <c r="H35" s="200">
        <v>78787</v>
      </c>
      <c r="I35" s="201">
        <f t="shared" si="2"/>
        <v>83565</v>
      </c>
    </row>
    <row r="36" spans="1:9" x14ac:dyDescent="0.25">
      <c r="A36" s="169" t="s">
        <v>33</v>
      </c>
      <c r="B36" s="170" t="s">
        <v>416</v>
      </c>
      <c r="C36" s="169">
        <v>6113</v>
      </c>
      <c r="D36" s="187">
        <f>ИНП!V36</f>
        <v>0.57024132681324236</v>
      </c>
      <c r="E36" s="187">
        <v>1.7015799520073933</v>
      </c>
      <c r="F36" s="171">
        <f t="shared" si="0"/>
        <v>1360.4738414870174</v>
      </c>
      <c r="G36" s="172">
        <f t="shared" si="1"/>
        <v>60473</v>
      </c>
      <c r="H36" s="200">
        <v>56270</v>
      </c>
      <c r="I36" s="201">
        <f t="shared" si="2"/>
        <v>60473</v>
      </c>
    </row>
    <row r="37" spans="1:9" x14ac:dyDescent="0.25">
      <c r="A37" s="169" t="s">
        <v>34</v>
      </c>
      <c r="B37" s="170" t="s">
        <v>415</v>
      </c>
      <c r="C37" s="169">
        <v>15501</v>
      </c>
      <c r="D37" s="187">
        <f>ИНП!V37</f>
        <v>0.35626532749643991</v>
      </c>
      <c r="E37" s="187">
        <v>1.2032775475011468</v>
      </c>
      <c r="F37" s="171">
        <f t="shared" si="0"/>
        <v>1201.9644203882328</v>
      </c>
      <c r="G37" s="172">
        <f t="shared" si="1"/>
        <v>111394</v>
      </c>
      <c r="H37" s="200">
        <v>104687</v>
      </c>
      <c r="I37" s="201">
        <f t="shared" si="2"/>
        <v>111394</v>
      </c>
    </row>
    <row r="38" spans="1:9" x14ac:dyDescent="0.25">
      <c r="A38" s="169" t="s">
        <v>35</v>
      </c>
      <c r="B38" s="170" t="s">
        <v>415</v>
      </c>
      <c r="C38" s="169">
        <v>11580</v>
      </c>
      <c r="D38" s="187">
        <f>ИНП!V38</f>
        <v>0.83435582717511869</v>
      </c>
      <c r="E38" s="187">
        <v>1.2032775475011468</v>
      </c>
      <c r="F38" s="171">
        <f t="shared" si="0"/>
        <v>2814.9413956599738</v>
      </c>
      <c r="G38" s="172">
        <f t="shared" si="1"/>
        <v>60741</v>
      </c>
      <c r="H38" s="200">
        <v>59031</v>
      </c>
      <c r="I38" s="201">
        <f t="shared" si="2"/>
        <v>60741</v>
      </c>
    </row>
    <row r="39" spans="1:9" x14ac:dyDescent="0.25">
      <c r="A39" s="169" t="s">
        <v>36</v>
      </c>
      <c r="B39" s="170" t="s">
        <v>416</v>
      </c>
      <c r="C39" s="169">
        <v>5573</v>
      </c>
      <c r="D39" s="187">
        <f>ИНП!V39</f>
        <v>0.51596735470052923</v>
      </c>
      <c r="E39" s="187">
        <v>1.7015799520073933</v>
      </c>
      <c r="F39" s="171">
        <f t="shared" si="0"/>
        <v>1230.9877522454979</v>
      </c>
      <c r="G39" s="172">
        <f t="shared" si="1"/>
        <v>56359</v>
      </c>
      <c r="H39" s="200">
        <v>52078</v>
      </c>
      <c r="I39" s="201">
        <f t="shared" si="2"/>
        <v>56359</v>
      </c>
    </row>
    <row r="40" spans="1:9" x14ac:dyDescent="0.25">
      <c r="A40" s="169" t="s">
        <v>37</v>
      </c>
      <c r="B40" s="170" t="s">
        <v>415</v>
      </c>
      <c r="C40" s="169">
        <v>11857</v>
      </c>
      <c r="D40" s="187">
        <f>ИНП!V40</f>
        <v>0.8073386271161086</v>
      </c>
      <c r="E40" s="187">
        <v>1.2032775475011468</v>
      </c>
      <c r="F40" s="171">
        <f t="shared" si="0"/>
        <v>2723.7910346701983</v>
      </c>
      <c r="G40" s="172">
        <f t="shared" si="1"/>
        <v>63495</v>
      </c>
      <c r="H40" s="200">
        <v>69076</v>
      </c>
      <c r="I40" s="201">
        <f t="shared" si="2"/>
        <v>69076</v>
      </c>
    </row>
    <row r="41" spans="1:9" x14ac:dyDescent="0.25">
      <c r="A41" s="169" t="s">
        <v>38</v>
      </c>
      <c r="B41" s="170" t="s">
        <v>416</v>
      </c>
      <c r="C41" s="169">
        <v>8151</v>
      </c>
      <c r="D41" s="187">
        <f>ИНП!V41</f>
        <v>0.73466694993775972</v>
      </c>
      <c r="E41" s="187">
        <v>1.7015799520073933</v>
      </c>
      <c r="F41" s="171">
        <f t="shared" si="0"/>
        <v>1752.758210600045</v>
      </c>
      <c r="G41" s="172">
        <f t="shared" si="1"/>
        <v>75193</v>
      </c>
      <c r="H41" s="200">
        <v>72401</v>
      </c>
      <c r="I41" s="201">
        <f t="shared" si="2"/>
        <v>75193</v>
      </c>
    </row>
    <row r="42" spans="1:9" x14ac:dyDescent="0.25">
      <c r="A42" s="169" t="s">
        <v>39</v>
      </c>
      <c r="B42" s="170" t="s">
        <v>415</v>
      </c>
      <c r="C42" s="169">
        <v>11231</v>
      </c>
      <c r="D42" s="187">
        <f>ИНП!V42</f>
        <v>0.34218195370445997</v>
      </c>
      <c r="E42" s="187">
        <v>1.2032775475011468</v>
      </c>
      <c r="F42" s="171">
        <f t="shared" si="0"/>
        <v>1154.4500738871488</v>
      </c>
      <c r="G42" s="172">
        <f t="shared" si="1"/>
        <v>81351</v>
      </c>
      <c r="H42" s="200">
        <v>74148</v>
      </c>
      <c r="I42" s="201">
        <f t="shared" si="2"/>
        <v>81351</v>
      </c>
    </row>
    <row r="43" spans="1:9" x14ac:dyDescent="0.25">
      <c r="A43" s="169" t="s">
        <v>40</v>
      </c>
      <c r="B43" s="170" t="s">
        <v>414</v>
      </c>
      <c r="C43" s="169">
        <v>23093</v>
      </c>
      <c r="D43" s="187">
        <f>ИНП!V43</f>
        <v>0.50454014190555696</v>
      </c>
      <c r="E43" s="187">
        <v>0.91833594413132547</v>
      </c>
      <c r="F43" s="171">
        <f t="shared" si="0"/>
        <v>2230.3756199596801</v>
      </c>
      <c r="G43" s="172">
        <f t="shared" si="1"/>
        <v>104844</v>
      </c>
      <c r="H43" s="200">
        <v>95729</v>
      </c>
      <c r="I43" s="201">
        <f t="shared" si="2"/>
        <v>104844</v>
      </c>
    </row>
    <row r="44" spans="1:9" x14ac:dyDescent="0.25">
      <c r="A44" s="169" t="s">
        <v>41</v>
      </c>
      <c r="B44" s="170" t="s">
        <v>414</v>
      </c>
      <c r="C44" s="169">
        <v>22087</v>
      </c>
      <c r="D44" s="187">
        <f>ИНП!V44</f>
        <v>0.48699518859345897</v>
      </c>
      <c r="E44" s="187">
        <v>0.91833594413132547</v>
      </c>
      <c r="F44" s="171">
        <f t="shared" si="0"/>
        <v>2152.8162091805093</v>
      </c>
      <c r="G44" s="172">
        <f t="shared" si="1"/>
        <v>101850</v>
      </c>
      <c r="H44" s="200">
        <v>57927</v>
      </c>
      <c r="I44" s="201">
        <f t="shared" si="2"/>
        <v>101850</v>
      </c>
    </row>
    <row r="45" spans="1:9" x14ac:dyDescent="0.25">
      <c r="A45" s="169" t="s">
        <v>42</v>
      </c>
      <c r="B45" s="170" t="s">
        <v>415</v>
      </c>
      <c r="C45" s="169">
        <v>18451</v>
      </c>
      <c r="D45" s="187">
        <f>ИНП!V45</f>
        <v>0.97412837618562753</v>
      </c>
      <c r="E45" s="187">
        <v>1.2032775475011468</v>
      </c>
      <c r="F45" s="171">
        <f t="shared" si="0"/>
        <v>3286.5046320775868</v>
      </c>
      <c r="G45" s="172">
        <f t="shared" si="1"/>
        <v>86313</v>
      </c>
      <c r="H45" s="200">
        <v>77041</v>
      </c>
      <c r="I45" s="201">
        <f t="shared" si="2"/>
        <v>86313</v>
      </c>
    </row>
    <row r="46" spans="1:9" x14ac:dyDescent="0.25">
      <c r="A46" s="169" t="s">
        <v>43</v>
      </c>
      <c r="B46" s="170" t="s">
        <v>416</v>
      </c>
      <c r="C46" s="169">
        <v>8092</v>
      </c>
      <c r="D46" s="187">
        <f>ИНП!V46</f>
        <v>0.46835480282639708</v>
      </c>
      <c r="E46" s="187">
        <v>1.7015799520073933</v>
      </c>
      <c r="F46" s="171">
        <f t="shared" si="0"/>
        <v>1117.3943869361206</v>
      </c>
      <c r="G46" s="172">
        <f t="shared" si="1"/>
        <v>83397</v>
      </c>
      <c r="H46" s="200">
        <v>80924</v>
      </c>
      <c r="I46" s="201">
        <f t="shared" si="2"/>
        <v>83397</v>
      </c>
    </row>
    <row r="47" spans="1:9" x14ac:dyDescent="0.25">
      <c r="A47" s="169" t="s">
        <v>44</v>
      </c>
      <c r="B47" s="170" t="s">
        <v>417</v>
      </c>
      <c r="C47" s="169">
        <v>10603</v>
      </c>
      <c r="D47" s="187">
        <f>ИНП!V47</f>
        <v>0.61864486641493976</v>
      </c>
      <c r="E47" s="187">
        <v>0.73542588376800688</v>
      </c>
      <c r="F47" s="171">
        <f t="shared" si="0"/>
        <v>3414.9658868649735</v>
      </c>
      <c r="G47" s="172">
        <f t="shared" si="1"/>
        <v>29313</v>
      </c>
      <c r="H47" s="200">
        <v>20495</v>
      </c>
      <c r="I47" s="201">
        <f t="shared" si="2"/>
        <v>29313</v>
      </c>
    </row>
    <row r="48" spans="1:9" x14ac:dyDescent="0.25">
      <c r="A48" s="173" t="s">
        <v>45</v>
      </c>
      <c r="B48" s="174" t="s">
        <v>417</v>
      </c>
      <c r="C48" s="173">
        <v>2122</v>
      </c>
      <c r="D48" s="188">
        <f>ИНП!V48</f>
        <v>1.6863982484479094</v>
      </c>
      <c r="E48" s="188">
        <v>0.73542588376800688</v>
      </c>
      <c r="F48" s="175">
        <f t="shared" si="0"/>
        <v>9309.0443366837244</v>
      </c>
      <c r="G48" s="176">
        <f t="shared" si="1"/>
        <v>0</v>
      </c>
      <c r="H48" s="202">
        <v>0</v>
      </c>
      <c r="I48" s="203">
        <f t="shared" si="2"/>
        <v>0</v>
      </c>
    </row>
    <row r="49" spans="1:9" x14ac:dyDescent="0.25">
      <c r="F49" s="177" t="s">
        <v>420</v>
      </c>
      <c r="G49" s="178">
        <f>SUM(G6:G48)</f>
        <v>3288823.6128729964</v>
      </c>
      <c r="H49" s="178">
        <f t="shared" ref="H49:I49" si="3">SUM(H6:H48)</f>
        <v>2896191</v>
      </c>
      <c r="I49" s="178">
        <f t="shared" si="3"/>
        <v>3294404.6128729964</v>
      </c>
    </row>
    <row r="50" spans="1:9" ht="4.5" customHeight="1" x14ac:dyDescent="0.25"/>
    <row r="51" spans="1:9" ht="45" customHeight="1" x14ac:dyDescent="0.25">
      <c r="A51" s="218" t="s">
        <v>452</v>
      </c>
      <c r="B51" s="219"/>
      <c r="C51" s="179"/>
      <c r="D51" s="179"/>
      <c r="E51" s="179"/>
      <c r="F51" s="180"/>
      <c r="G51" s="181">
        <v>7174.184080688623</v>
      </c>
      <c r="H51" s="189"/>
    </row>
    <row r="52" spans="1:9" ht="42" customHeight="1" x14ac:dyDescent="0.25">
      <c r="A52" s="220" t="s">
        <v>513</v>
      </c>
      <c r="B52" s="221"/>
      <c r="C52" s="221"/>
      <c r="D52" s="179"/>
      <c r="E52" s="179"/>
      <c r="F52" s="180"/>
      <c r="G52" s="184">
        <f>ИНП!U49</f>
        <v>4059.605828363533</v>
      </c>
      <c r="H52" s="190"/>
    </row>
    <row r="53" spans="1:9" ht="2.25" customHeight="1" x14ac:dyDescent="0.25">
      <c r="A53" s="185"/>
      <c r="B53" s="185"/>
      <c r="C53" s="185"/>
      <c r="D53" s="185"/>
      <c r="E53" s="185"/>
      <c r="F53" s="185"/>
      <c r="G53" s="185"/>
      <c r="H53" s="191"/>
    </row>
  </sheetData>
  <mergeCells count="3">
    <mergeCell ref="A1:G1"/>
    <mergeCell ref="A51:B51"/>
    <mergeCell ref="A52:C52"/>
  </mergeCells>
  <printOptions horizontalCentered="1" verticalCentered="1"/>
  <pageMargins left="0.23622047244094491" right="0.23622047244094491" top="0.15748031496062992" bottom="0.15748031496062992" header="0.15748031496062992" footer="0.15748031496062992"/>
  <pageSetup paperSize="9" scale="60" fitToWidth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6"/>
  <sheetViews>
    <sheetView view="pageBreakPreview" zoomScale="90" zoomScaleNormal="100" zoomScaleSheetLayoutView="90" workbookViewId="0">
      <selection sqref="F1"/>
    </sheetView>
  </sheetViews>
  <sheetFormatPr defaultColWidth="8.85546875" defaultRowHeight="15" x14ac:dyDescent="0.25"/>
  <cols>
    <col min="1" max="1" width="18.85546875" style="78" customWidth="1"/>
    <col min="2" max="23" width="15.42578125" style="78" customWidth="1"/>
    <col min="24" max="16384" width="8.85546875" style="78"/>
  </cols>
  <sheetData>
    <row r="1" spans="1:23" s="182" customFormat="1" ht="18.75" x14ac:dyDescent="0.3">
      <c r="B1" s="261" t="s">
        <v>517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3" ht="6" customHeight="1" x14ac:dyDescent="0.25">
      <c r="O2" s="79"/>
      <c r="S2" s="80"/>
      <c r="T2" s="80"/>
      <c r="U2" s="80"/>
      <c r="V2" s="80"/>
      <c r="W2" s="80"/>
    </row>
    <row r="3" spans="1:23" ht="21" customHeight="1" x14ac:dyDescent="0.25">
      <c r="A3" s="262" t="s">
        <v>403</v>
      </c>
      <c r="B3" s="262" t="s">
        <v>518</v>
      </c>
      <c r="C3" s="265" t="s">
        <v>519</v>
      </c>
      <c r="D3" s="266"/>
      <c r="E3" s="266"/>
      <c r="F3" s="266"/>
      <c r="G3" s="266"/>
      <c r="H3" s="267"/>
      <c r="I3" s="247" t="s">
        <v>404</v>
      </c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  <c r="U3" s="247" t="s">
        <v>474</v>
      </c>
      <c r="V3" s="250" t="s">
        <v>405</v>
      </c>
      <c r="W3" s="251"/>
    </row>
    <row r="4" spans="1:23" x14ac:dyDescent="0.25">
      <c r="A4" s="263"/>
      <c r="B4" s="263"/>
      <c r="C4" s="252" t="s">
        <v>456</v>
      </c>
      <c r="D4" s="243" t="s">
        <v>457</v>
      </c>
      <c r="E4" s="255" t="s">
        <v>459</v>
      </c>
      <c r="F4" s="243" t="s">
        <v>458</v>
      </c>
      <c r="G4" s="255" t="s">
        <v>460</v>
      </c>
      <c r="H4" s="257" t="s">
        <v>461</v>
      </c>
      <c r="I4" s="248" t="s">
        <v>462</v>
      </c>
      <c r="J4" s="241" t="s">
        <v>463</v>
      </c>
      <c r="K4" s="241" t="s">
        <v>464</v>
      </c>
      <c r="L4" s="241" t="s">
        <v>465</v>
      </c>
      <c r="M4" s="243" t="s">
        <v>406</v>
      </c>
      <c r="N4" s="243"/>
      <c r="O4" s="243"/>
      <c r="P4" s="243"/>
      <c r="Q4" s="243"/>
      <c r="R4" s="243"/>
      <c r="S4" s="243"/>
      <c r="T4" s="259" t="s">
        <v>473</v>
      </c>
      <c r="U4" s="248"/>
      <c r="V4" s="241" t="s">
        <v>475</v>
      </c>
      <c r="W4" s="259" t="s">
        <v>476</v>
      </c>
    </row>
    <row r="5" spans="1:23" x14ac:dyDescent="0.25">
      <c r="A5" s="263"/>
      <c r="B5" s="263"/>
      <c r="C5" s="252"/>
      <c r="D5" s="243"/>
      <c r="E5" s="255"/>
      <c r="F5" s="243"/>
      <c r="G5" s="255"/>
      <c r="H5" s="257"/>
      <c r="I5" s="248"/>
      <c r="J5" s="241"/>
      <c r="K5" s="241"/>
      <c r="L5" s="241"/>
      <c r="M5" s="243" t="s">
        <v>466</v>
      </c>
      <c r="N5" s="243" t="s">
        <v>406</v>
      </c>
      <c r="O5" s="243"/>
      <c r="P5" s="243" t="s">
        <v>469</v>
      </c>
      <c r="Q5" s="243" t="s">
        <v>406</v>
      </c>
      <c r="R5" s="243"/>
      <c r="S5" s="243" t="s">
        <v>472</v>
      </c>
      <c r="T5" s="259"/>
      <c r="U5" s="248"/>
      <c r="V5" s="241"/>
      <c r="W5" s="259"/>
    </row>
    <row r="6" spans="1:23" ht="84" x14ac:dyDescent="0.25">
      <c r="A6" s="264"/>
      <c r="B6" s="264"/>
      <c r="C6" s="253"/>
      <c r="D6" s="254"/>
      <c r="E6" s="256"/>
      <c r="F6" s="254"/>
      <c r="G6" s="256"/>
      <c r="H6" s="258"/>
      <c r="I6" s="249"/>
      <c r="J6" s="242"/>
      <c r="K6" s="242"/>
      <c r="L6" s="242"/>
      <c r="M6" s="254"/>
      <c r="N6" s="59" t="s">
        <v>467</v>
      </c>
      <c r="O6" s="59" t="s">
        <v>468</v>
      </c>
      <c r="P6" s="254"/>
      <c r="Q6" s="59" t="s">
        <v>470</v>
      </c>
      <c r="R6" s="59" t="s">
        <v>471</v>
      </c>
      <c r="S6" s="254"/>
      <c r="T6" s="260"/>
      <c r="U6" s="249"/>
      <c r="V6" s="242"/>
      <c r="W6" s="260"/>
    </row>
    <row r="7" spans="1:23" x14ac:dyDescent="0.25">
      <c r="A7" s="115">
        <v>1</v>
      </c>
      <c r="B7" s="115">
        <v>2</v>
      </c>
      <c r="C7" s="116">
        <v>3</v>
      </c>
      <c r="D7" s="117">
        <v>4</v>
      </c>
      <c r="E7" s="117">
        <v>5</v>
      </c>
      <c r="F7" s="117">
        <v>6</v>
      </c>
      <c r="G7" s="117">
        <v>7</v>
      </c>
      <c r="H7" s="118">
        <v>8</v>
      </c>
      <c r="I7" s="116">
        <v>9</v>
      </c>
      <c r="J7" s="117">
        <v>10</v>
      </c>
      <c r="K7" s="117">
        <v>11</v>
      </c>
      <c r="L7" s="117">
        <v>12</v>
      </c>
      <c r="M7" s="117">
        <v>13</v>
      </c>
      <c r="N7" s="117">
        <v>14</v>
      </c>
      <c r="O7" s="117">
        <v>15</v>
      </c>
      <c r="P7" s="117">
        <v>16</v>
      </c>
      <c r="Q7" s="117">
        <v>17</v>
      </c>
      <c r="R7" s="117">
        <v>18</v>
      </c>
      <c r="S7" s="117">
        <v>19</v>
      </c>
      <c r="T7" s="118">
        <v>20</v>
      </c>
      <c r="U7" s="116">
        <v>21</v>
      </c>
      <c r="V7" s="117">
        <v>22</v>
      </c>
      <c r="W7" s="118">
        <v>23</v>
      </c>
    </row>
    <row r="8" spans="1:23" x14ac:dyDescent="0.25">
      <c r="A8" s="20" t="s">
        <v>3</v>
      </c>
      <c r="B8" s="21">
        <f>'расчет дотации'!I6</f>
        <v>133997.61287299628</v>
      </c>
      <c r="C8" s="22">
        <f>E8+G8</f>
        <v>470211</v>
      </c>
      <c r="D8" s="23">
        <f>F8+H8</f>
        <v>6846</v>
      </c>
      <c r="E8" s="23">
        <f>ИНП!E6</f>
        <v>0</v>
      </c>
      <c r="F8" s="23">
        <f>ИНП!F6</f>
        <v>0</v>
      </c>
      <c r="G8" s="23">
        <f>ИНП!C6</f>
        <v>470211</v>
      </c>
      <c r="H8" s="24">
        <f>ИНП!D6</f>
        <v>6846</v>
      </c>
      <c r="I8" s="4">
        <f t="shared" ref="I8:I14" si="0">MIN(ROUND(B8/(C8-D8),6),100%-$C$55-$I$55)</f>
        <v>0.289184</v>
      </c>
      <c r="J8" s="3"/>
      <c r="K8" s="3">
        <f t="shared" ref="K8:K14" si="1">$C$55+$I$55+I8</f>
        <v>0.43918400000000002</v>
      </c>
      <c r="L8" s="23">
        <f>M8+P8+S8</f>
        <v>203503</v>
      </c>
      <c r="M8" s="23">
        <f>SUM(N8:O8)</f>
        <v>69505</v>
      </c>
      <c r="N8" s="23">
        <v>0</v>
      </c>
      <c r="O8" s="23">
        <f t="shared" ref="O8:O14" si="2">ROUND($C$55*(G8-H8),0)</f>
        <v>69505</v>
      </c>
      <c r="P8" s="23">
        <f>Q8+R8</f>
        <v>0</v>
      </c>
      <c r="Q8" s="23">
        <f t="shared" ref="Q8:Q14" si="3">ROUND($I$55*(C8-D8),0)</f>
        <v>0</v>
      </c>
      <c r="R8" s="23">
        <f t="shared" ref="R8:R14" si="4">ROUND($I$55*D8,0)</f>
        <v>0</v>
      </c>
      <c r="S8" s="23">
        <f t="shared" ref="S8:S50" si="5">ROUND(I8*(C8-D8),0)</f>
        <v>133998</v>
      </c>
      <c r="T8" s="24">
        <f t="shared" ref="T8:T50" si="6">ROUND(MAX(B8-S8,0),0)</f>
        <v>0</v>
      </c>
      <c r="U8" s="22"/>
      <c r="V8" s="23"/>
      <c r="W8" s="24"/>
    </row>
    <row r="9" spans="1:23" x14ac:dyDescent="0.25">
      <c r="A9" s="25" t="s">
        <v>4</v>
      </c>
      <c r="B9" s="21">
        <f>'расчет дотации'!I7</f>
        <v>140902</v>
      </c>
      <c r="C9" s="22">
        <f t="shared" ref="C9:C50" si="7">E9+G9</f>
        <v>459497</v>
      </c>
      <c r="D9" s="23">
        <f t="shared" ref="D9:D50" si="8">F9+H9</f>
        <v>18027</v>
      </c>
      <c r="E9" s="23">
        <f>ИНП!E7</f>
        <v>0</v>
      </c>
      <c r="F9" s="23">
        <f>ИНП!F7</f>
        <v>0</v>
      </c>
      <c r="G9" s="23">
        <f>ИНП!C7</f>
        <v>459497</v>
      </c>
      <c r="H9" s="24">
        <f>ИНП!D7</f>
        <v>18027</v>
      </c>
      <c r="I9" s="5">
        <f t="shared" si="0"/>
        <v>0.31916600000000001</v>
      </c>
      <c r="J9" s="1"/>
      <c r="K9" s="1">
        <f t="shared" si="1"/>
        <v>0.46916599999999997</v>
      </c>
      <c r="L9" s="26">
        <f t="shared" ref="L9:L50" si="9">M9+P9+S9</f>
        <v>207123</v>
      </c>
      <c r="M9" s="26">
        <f>SUM(N9:O9)</f>
        <v>66221</v>
      </c>
      <c r="N9" s="26">
        <v>0</v>
      </c>
      <c r="O9" s="26">
        <f t="shared" si="2"/>
        <v>66221</v>
      </c>
      <c r="P9" s="26">
        <f t="shared" ref="P9:P50" si="10">Q9+R9</f>
        <v>0</v>
      </c>
      <c r="Q9" s="26">
        <f t="shared" si="3"/>
        <v>0</v>
      </c>
      <c r="R9" s="26">
        <f t="shared" si="4"/>
        <v>0</v>
      </c>
      <c r="S9" s="26">
        <f t="shared" si="5"/>
        <v>140902</v>
      </c>
      <c r="T9" s="27">
        <f t="shared" si="6"/>
        <v>0</v>
      </c>
      <c r="U9" s="81"/>
      <c r="V9" s="26"/>
      <c r="W9" s="27"/>
    </row>
    <row r="10" spans="1:23" x14ac:dyDescent="0.25">
      <c r="A10" s="25" t="s">
        <v>5</v>
      </c>
      <c r="B10" s="21">
        <f>'расчет дотации'!I8</f>
        <v>143834</v>
      </c>
      <c r="C10" s="22">
        <f t="shared" si="7"/>
        <v>811574</v>
      </c>
      <c r="D10" s="23">
        <f t="shared" si="8"/>
        <v>8144</v>
      </c>
      <c r="E10" s="23">
        <f>ИНП!E8</f>
        <v>0</v>
      </c>
      <c r="F10" s="23">
        <f>ИНП!F8</f>
        <v>0</v>
      </c>
      <c r="G10" s="23">
        <f>ИНП!C8</f>
        <v>811574</v>
      </c>
      <c r="H10" s="24">
        <f>ИНП!D8</f>
        <v>8144</v>
      </c>
      <c r="I10" s="5">
        <f t="shared" si="0"/>
        <v>0.17902499999999999</v>
      </c>
      <c r="J10" s="1"/>
      <c r="K10" s="1">
        <f t="shared" si="1"/>
        <v>0.32902500000000001</v>
      </c>
      <c r="L10" s="26">
        <f>M10+P10+S10</f>
        <v>264349</v>
      </c>
      <c r="M10" s="26">
        <f t="shared" ref="M10:M48" si="11">SUM(N10:O10)</f>
        <v>120515</v>
      </c>
      <c r="N10" s="26">
        <v>0</v>
      </c>
      <c r="O10" s="26">
        <f t="shared" si="2"/>
        <v>120515</v>
      </c>
      <c r="P10" s="26">
        <f t="shared" si="10"/>
        <v>0</v>
      </c>
      <c r="Q10" s="26">
        <f t="shared" si="3"/>
        <v>0</v>
      </c>
      <c r="R10" s="26">
        <f t="shared" si="4"/>
        <v>0</v>
      </c>
      <c r="S10" s="26">
        <f t="shared" si="5"/>
        <v>143834</v>
      </c>
      <c r="T10" s="27">
        <f t="shared" si="6"/>
        <v>0</v>
      </c>
      <c r="U10" s="81"/>
      <c r="V10" s="26"/>
      <c r="W10" s="27"/>
    </row>
    <row r="11" spans="1:23" x14ac:dyDescent="0.25">
      <c r="A11" s="25" t="s">
        <v>6</v>
      </c>
      <c r="B11" s="21">
        <f>'расчет дотации'!I9</f>
        <v>0</v>
      </c>
      <c r="C11" s="22">
        <f t="shared" si="7"/>
        <v>9364321</v>
      </c>
      <c r="D11" s="23">
        <f t="shared" si="8"/>
        <v>238948</v>
      </c>
      <c r="E11" s="23">
        <f>ИНП!E9</f>
        <v>0</v>
      </c>
      <c r="F11" s="23">
        <f>ИНП!F9</f>
        <v>0</v>
      </c>
      <c r="G11" s="23">
        <f>ИНП!C9</f>
        <v>9364321</v>
      </c>
      <c r="H11" s="24">
        <f>ИНП!D9</f>
        <v>238948</v>
      </c>
      <c r="I11" s="5">
        <f t="shared" si="0"/>
        <v>0</v>
      </c>
      <c r="J11" s="1"/>
      <c r="K11" s="1">
        <f t="shared" si="1"/>
        <v>0.15</v>
      </c>
      <c r="L11" s="26">
        <f t="shared" si="9"/>
        <v>1368806</v>
      </c>
      <c r="M11" s="26">
        <f t="shared" si="11"/>
        <v>1368806</v>
      </c>
      <c r="N11" s="26">
        <v>0</v>
      </c>
      <c r="O11" s="26">
        <f t="shared" si="2"/>
        <v>1368806</v>
      </c>
      <c r="P11" s="26">
        <f t="shared" si="10"/>
        <v>0</v>
      </c>
      <c r="Q11" s="26">
        <f t="shared" si="3"/>
        <v>0</v>
      </c>
      <c r="R11" s="26">
        <f t="shared" si="4"/>
        <v>0</v>
      </c>
      <c r="S11" s="26">
        <f t="shared" si="5"/>
        <v>0</v>
      </c>
      <c r="T11" s="27">
        <f t="shared" si="6"/>
        <v>0</v>
      </c>
      <c r="U11" s="81"/>
      <c r="V11" s="26"/>
      <c r="W11" s="27"/>
    </row>
    <row r="12" spans="1:23" x14ac:dyDescent="0.25">
      <c r="A12" s="25" t="s">
        <v>7</v>
      </c>
      <c r="B12" s="21">
        <f>'расчет дотации'!I10</f>
        <v>95420</v>
      </c>
      <c r="C12" s="22">
        <f t="shared" si="7"/>
        <v>669719</v>
      </c>
      <c r="D12" s="23">
        <f t="shared" si="8"/>
        <v>11676</v>
      </c>
      <c r="E12" s="23">
        <f>ИНП!E10</f>
        <v>0</v>
      </c>
      <c r="F12" s="23">
        <f>ИНП!F10</f>
        <v>0</v>
      </c>
      <c r="G12" s="23">
        <f>ИНП!C10</f>
        <v>669719</v>
      </c>
      <c r="H12" s="24">
        <f>ИНП!D10</f>
        <v>11676</v>
      </c>
      <c r="I12" s="5">
        <f t="shared" si="0"/>
        <v>0.145006</v>
      </c>
      <c r="J12" s="1"/>
      <c r="K12" s="1">
        <f t="shared" si="1"/>
        <v>0.29500599999999999</v>
      </c>
      <c r="L12" s="26">
        <f t="shared" si="9"/>
        <v>194126</v>
      </c>
      <c r="M12" s="26">
        <f>SUM(N12:O12)</f>
        <v>98706</v>
      </c>
      <c r="N12" s="26">
        <v>0</v>
      </c>
      <c r="O12" s="26">
        <f t="shared" si="2"/>
        <v>98706</v>
      </c>
      <c r="P12" s="26">
        <f t="shared" si="10"/>
        <v>0</v>
      </c>
      <c r="Q12" s="26">
        <f t="shared" si="3"/>
        <v>0</v>
      </c>
      <c r="R12" s="26">
        <f t="shared" si="4"/>
        <v>0</v>
      </c>
      <c r="S12" s="26">
        <f t="shared" si="5"/>
        <v>95420</v>
      </c>
      <c r="T12" s="27">
        <f t="shared" si="6"/>
        <v>0</v>
      </c>
      <c r="U12" s="81"/>
      <c r="V12" s="26"/>
      <c r="W12" s="27"/>
    </row>
    <row r="13" spans="1:23" x14ac:dyDescent="0.25">
      <c r="A13" s="169" t="s">
        <v>510</v>
      </c>
      <c r="B13" s="21">
        <f>'расчет дотации'!I11</f>
        <v>49421</v>
      </c>
      <c r="C13" s="22">
        <f t="shared" si="7"/>
        <v>323208</v>
      </c>
      <c r="D13" s="23">
        <f t="shared" si="8"/>
        <v>19440</v>
      </c>
      <c r="E13" s="23">
        <f>ИНП!E11</f>
        <v>0</v>
      </c>
      <c r="F13" s="23">
        <f>ИНП!F11</f>
        <v>0</v>
      </c>
      <c r="G13" s="23">
        <f>ИНП!C11</f>
        <v>323208</v>
      </c>
      <c r="H13" s="24">
        <f>ИНП!D11</f>
        <v>19440</v>
      </c>
      <c r="I13" s="5">
        <f t="shared" si="0"/>
        <v>0.162693</v>
      </c>
      <c r="J13" s="1"/>
      <c r="K13" s="1">
        <f t="shared" si="1"/>
        <v>0.312693</v>
      </c>
      <c r="L13" s="26">
        <f t="shared" si="9"/>
        <v>94986</v>
      </c>
      <c r="M13" s="26">
        <f>SUM(N13:O13)</f>
        <v>45565</v>
      </c>
      <c r="N13" s="26">
        <v>0</v>
      </c>
      <c r="O13" s="26">
        <f t="shared" si="2"/>
        <v>45565</v>
      </c>
      <c r="P13" s="26">
        <f t="shared" si="10"/>
        <v>0</v>
      </c>
      <c r="Q13" s="26">
        <f t="shared" si="3"/>
        <v>0</v>
      </c>
      <c r="R13" s="26">
        <f t="shared" si="4"/>
        <v>0</v>
      </c>
      <c r="S13" s="26">
        <f t="shared" si="5"/>
        <v>49421</v>
      </c>
      <c r="T13" s="27">
        <f t="shared" si="6"/>
        <v>0</v>
      </c>
      <c r="U13" s="81"/>
      <c r="V13" s="26"/>
      <c r="W13" s="27"/>
    </row>
    <row r="14" spans="1:23" x14ac:dyDescent="0.25">
      <c r="A14" s="169" t="s">
        <v>509</v>
      </c>
      <c r="B14" s="21">
        <f>'расчет дотации'!I12</f>
        <v>57975</v>
      </c>
      <c r="C14" s="22">
        <f t="shared" si="7"/>
        <v>880493</v>
      </c>
      <c r="D14" s="23">
        <f t="shared" si="8"/>
        <v>3248</v>
      </c>
      <c r="E14" s="23">
        <f>ИНП!E12</f>
        <v>0</v>
      </c>
      <c r="F14" s="23">
        <f>ИНП!F12</f>
        <v>0</v>
      </c>
      <c r="G14" s="23">
        <f>ИНП!C12</f>
        <v>880493</v>
      </c>
      <c r="H14" s="24">
        <f>ИНП!D12</f>
        <v>3248</v>
      </c>
      <c r="I14" s="5">
        <f t="shared" si="0"/>
        <v>6.6087999999999994E-2</v>
      </c>
      <c r="J14" s="1"/>
      <c r="K14" s="1">
        <f t="shared" si="1"/>
        <v>0.216088</v>
      </c>
      <c r="L14" s="26">
        <f>M14+P14+S14</f>
        <v>189562</v>
      </c>
      <c r="M14" s="26">
        <f t="shared" si="11"/>
        <v>131587</v>
      </c>
      <c r="N14" s="26">
        <f t="shared" ref="N14:N48" si="12">ROUND($D$55*(E14-F14),0)</f>
        <v>0</v>
      </c>
      <c r="O14" s="26">
        <f t="shared" si="2"/>
        <v>131587</v>
      </c>
      <c r="P14" s="26">
        <f>Q14+R14</f>
        <v>0</v>
      </c>
      <c r="Q14" s="26">
        <f t="shared" si="3"/>
        <v>0</v>
      </c>
      <c r="R14" s="26">
        <f t="shared" si="4"/>
        <v>0</v>
      </c>
      <c r="S14" s="26">
        <f>ROUND(I14*(C14-D14),0)</f>
        <v>57975</v>
      </c>
      <c r="T14" s="27">
        <f t="shared" si="6"/>
        <v>0</v>
      </c>
      <c r="U14" s="81"/>
      <c r="V14" s="26"/>
      <c r="W14" s="27"/>
    </row>
    <row r="15" spans="1:23" x14ac:dyDescent="0.25">
      <c r="A15" s="25" t="s">
        <v>9</v>
      </c>
      <c r="B15" s="21">
        <f>'расчет дотации'!I13</f>
        <v>68317</v>
      </c>
      <c r="C15" s="22">
        <f t="shared" si="7"/>
        <v>88541</v>
      </c>
      <c r="D15" s="23">
        <f t="shared" si="8"/>
        <v>2597</v>
      </c>
      <c r="E15" s="23">
        <f>ИНП!E13</f>
        <v>35038</v>
      </c>
      <c r="F15" s="23">
        <f>ИНП!F13</f>
        <v>1423</v>
      </c>
      <c r="G15" s="23">
        <f>ИНП!C13</f>
        <v>53503</v>
      </c>
      <c r="H15" s="24">
        <f>ИНП!D13</f>
        <v>1174</v>
      </c>
      <c r="I15" s="5">
        <f t="shared" ref="I15:I48" si="13">MIN(ROUND(B15/(C15-D15),6),100%-$H$55-$J$55)</f>
        <v>0.64999999999999991</v>
      </c>
      <c r="J15" s="1">
        <f t="shared" ref="J15:J48" si="14">$D$55+$J$55+I15</f>
        <v>0.98</v>
      </c>
      <c r="K15" s="1">
        <f t="shared" ref="K15:K48" si="15">$E$55+$J$55+I15</f>
        <v>0.89999999999999991</v>
      </c>
      <c r="L15" s="26">
        <f>M15+P15+S15</f>
        <v>80299</v>
      </c>
      <c r="M15" s="26">
        <f>SUM(N15:O15)</f>
        <v>6986</v>
      </c>
      <c r="N15" s="26">
        <f t="shared" si="12"/>
        <v>4370</v>
      </c>
      <c r="O15" s="26">
        <f t="shared" ref="O15:O48" si="16">ROUND($E$55*(G15-H15),0)</f>
        <v>2616</v>
      </c>
      <c r="P15" s="26">
        <f>Q15+R15</f>
        <v>17449</v>
      </c>
      <c r="Q15" s="26">
        <f t="shared" ref="Q15:Q48" si="17">ROUND($J$55*(C15-D15),0)</f>
        <v>17189</v>
      </c>
      <c r="R15" s="26">
        <f t="shared" ref="R15:R48" si="18">ROUND($K$55*D15,0)</f>
        <v>260</v>
      </c>
      <c r="S15" s="26">
        <f>ROUND(I15*(C15-D15),0)</f>
        <v>55864</v>
      </c>
      <c r="T15" s="27">
        <f t="shared" si="6"/>
        <v>12453</v>
      </c>
      <c r="U15" s="81">
        <f>SUM(V15:W15)</f>
        <v>5905</v>
      </c>
      <c r="V15" s="26">
        <f t="shared" ref="V15:V48" si="19">ROUND((E15-F15)*$F$55,0)</f>
        <v>672</v>
      </c>
      <c r="W15" s="27">
        <f t="shared" ref="W15:W48" si="20">ROUND((G15-H15)*$G$55,0)</f>
        <v>5233</v>
      </c>
    </row>
    <row r="16" spans="1:23" x14ac:dyDescent="0.25">
      <c r="A16" s="25" t="s">
        <v>10</v>
      </c>
      <c r="B16" s="21">
        <f>'расчет дотации'!I14</f>
        <v>81325</v>
      </c>
      <c r="C16" s="22">
        <f t="shared" si="7"/>
        <v>351200</v>
      </c>
      <c r="D16" s="23">
        <f t="shared" si="8"/>
        <v>7059</v>
      </c>
      <c r="E16" s="23">
        <f>ИНП!E14</f>
        <v>67634</v>
      </c>
      <c r="F16" s="23">
        <f>ИНП!F14</f>
        <v>238</v>
      </c>
      <c r="G16" s="23">
        <f>ИНП!C14</f>
        <v>283566</v>
      </c>
      <c r="H16" s="24">
        <f>ИНП!D14</f>
        <v>6821</v>
      </c>
      <c r="I16" s="5">
        <f t="shared" si="13"/>
        <v>0.236313</v>
      </c>
      <c r="J16" s="1">
        <f t="shared" si="14"/>
        <v>0.56631300000000007</v>
      </c>
      <c r="K16" s="1">
        <f t="shared" si="15"/>
        <v>0.486313</v>
      </c>
      <c r="L16" s="26">
        <f t="shared" si="9"/>
        <v>173457</v>
      </c>
      <c r="M16" s="26">
        <f t="shared" si="11"/>
        <v>22598</v>
      </c>
      <c r="N16" s="26">
        <f t="shared" si="12"/>
        <v>8761</v>
      </c>
      <c r="O16" s="26">
        <f t="shared" si="16"/>
        <v>13837</v>
      </c>
      <c r="P16" s="26">
        <f t="shared" si="10"/>
        <v>69534</v>
      </c>
      <c r="Q16" s="26">
        <f t="shared" si="17"/>
        <v>68828</v>
      </c>
      <c r="R16" s="26">
        <f t="shared" si="18"/>
        <v>706</v>
      </c>
      <c r="S16" s="26">
        <f>ROUND(I16*(C16-D16),0)</f>
        <v>81325</v>
      </c>
      <c r="T16" s="27">
        <f t="shared" si="6"/>
        <v>0</v>
      </c>
      <c r="U16" s="81">
        <f t="shared" ref="U16:U48" si="21">SUM(V16:W16)</f>
        <v>29023</v>
      </c>
      <c r="V16" s="26">
        <f t="shared" si="19"/>
        <v>1348</v>
      </c>
      <c r="W16" s="27">
        <f t="shared" si="20"/>
        <v>27675</v>
      </c>
    </row>
    <row r="17" spans="1:23" x14ac:dyDescent="0.25">
      <c r="A17" s="25" t="s">
        <v>11</v>
      </c>
      <c r="B17" s="21">
        <f>'расчет дотации'!I15</f>
        <v>54599</v>
      </c>
      <c r="C17" s="22">
        <f t="shared" si="7"/>
        <v>39539</v>
      </c>
      <c r="D17" s="23">
        <f t="shared" si="8"/>
        <v>1389</v>
      </c>
      <c r="E17" s="23">
        <f>ИНП!E15</f>
        <v>4616</v>
      </c>
      <c r="F17" s="23">
        <f>ИНП!F15</f>
        <v>68</v>
      </c>
      <c r="G17" s="23">
        <f>ИНП!C15</f>
        <v>34923</v>
      </c>
      <c r="H17" s="24">
        <f>ИНП!D15</f>
        <v>1321</v>
      </c>
      <c r="I17" s="5">
        <f t="shared" si="13"/>
        <v>0.64999999999999991</v>
      </c>
      <c r="J17" s="1">
        <f t="shared" si="14"/>
        <v>0.98</v>
      </c>
      <c r="K17" s="1">
        <f t="shared" si="15"/>
        <v>0.89999999999999991</v>
      </c>
      <c r="L17" s="26">
        <f t="shared" si="9"/>
        <v>34838</v>
      </c>
      <c r="M17" s="26">
        <f t="shared" si="11"/>
        <v>2271</v>
      </c>
      <c r="N17" s="26">
        <f t="shared" si="12"/>
        <v>591</v>
      </c>
      <c r="O17" s="26">
        <f t="shared" si="16"/>
        <v>1680</v>
      </c>
      <c r="P17" s="26">
        <f t="shared" si="10"/>
        <v>7769</v>
      </c>
      <c r="Q17" s="26">
        <f t="shared" si="17"/>
        <v>7630</v>
      </c>
      <c r="R17" s="26">
        <f t="shared" si="18"/>
        <v>139</v>
      </c>
      <c r="S17" s="26">
        <f t="shared" si="5"/>
        <v>24798</v>
      </c>
      <c r="T17" s="27">
        <f>ROUND(MAX(B17-S17,0),0)</f>
        <v>29801</v>
      </c>
      <c r="U17" s="81">
        <f>SUM(V17:W17)</f>
        <v>3451</v>
      </c>
      <c r="V17" s="26">
        <f t="shared" si="19"/>
        <v>91</v>
      </c>
      <c r="W17" s="27">
        <f t="shared" si="20"/>
        <v>3360</v>
      </c>
    </row>
    <row r="18" spans="1:23" x14ac:dyDescent="0.25">
      <c r="A18" s="25" t="s">
        <v>12</v>
      </c>
      <c r="B18" s="21">
        <f>'расчет дотации'!I16</f>
        <v>42387</v>
      </c>
      <c r="C18" s="22">
        <f t="shared" si="7"/>
        <v>540536</v>
      </c>
      <c r="D18" s="23">
        <f t="shared" si="8"/>
        <v>4551</v>
      </c>
      <c r="E18" s="23">
        <f>ИНП!E16</f>
        <v>132055</v>
      </c>
      <c r="F18" s="23">
        <f>ИНП!F16</f>
        <v>547</v>
      </c>
      <c r="G18" s="23">
        <f>ИНП!C16</f>
        <v>408481</v>
      </c>
      <c r="H18" s="24">
        <f>ИНП!D16</f>
        <v>4004</v>
      </c>
      <c r="I18" s="5">
        <f t="shared" si="13"/>
        <v>7.9082E-2</v>
      </c>
      <c r="J18" s="1">
        <f t="shared" si="14"/>
        <v>0.409082</v>
      </c>
      <c r="K18" s="1">
        <f t="shared" si="15"/>
        <v>0.32908199999999999</v>
      </c>
      <c r="L18" s="26">
        <f t="shared" si="9"/>
        <v>187359</v>
      </c>
      <c r="M18" s="26">
        <f t="shared" si="11"/>
        <v>37320</v>
      </c>
      <c r="N18" s="26">
        <f t="shared" si="12"/>
        <v>17096</v>
      </c>
      <c r="O18" s="26">
        <f t="shared" si="16"/>
        <v>20224</v>
      </c>
      <c r="P18" s="26">
        <f t="shared" si="10"/>
        <v>107652</v>
      </c>
      <c r="Q18" s="26">
        <f t="shared" si="17"/>
        <v>107197</v>
      </c>
      <c r="R18" s="26">
        <f t="shared" si="18"/>
        <v>455</v>
      </c>
      <c r="S18" s="26">
        <f t="shared" si="5"/>
        <v>42387</v>
      </c>
      <c r="T18" s="27">
        <f t="shared" si="6"/>
        <v>0</v>
      </c>
      <c r="U18" s="81">
        <f t="shared" si="21"/>
        <v>43078</v>
      </c>
      <c r="V18" s="26">
        <f t="shared" si="19"/>
        <v>2630</v>
      </c>
      <c r="W18" s="27">
        <f t="shared" si="20"/>
        <v>40448</v>
      </c>
    </row>
    <row r="19" spans="1:23" x14ac:dyDescent="0.25">
      <c r="A19" s="25" t="s">
        <v>13</v>
      </c>
      <c r="B19" s="21">
        <f>'расчет дотации'!I17</f>
        <v>72691</v>
      </c>
      <c r="C19" s="22">
        <f t="shared" si="7"/>
        <v>73823</v>
      </c>
      <c r="D19" s="23">
        <f t="shared" si="8"/>
        <v>2109</v>
      </c>
      <c r="E19" s="23">
        <f>ИНП!E17</f>
        <v>13364</v>
      </c>
      <c r="F19" s="23">
        <f>ИНП!F17</f>
        <v>207</v>
      </c>
      <c r="G19" s="23">
        <f>ИНП!C17</f>
        <v>60459</v>
      </c>
      <c r="H19" s="24">
        <f>ИНП!D17</f>
        <v>1902</v>
      </c>
      <c r="I19" s="5">
        <f t="shared" si="13"/>
        <v>0.64999999999999991</v>
      </c>
      <c r="J19" s="1">
        <f t="shared" si="14"/>
        <v>0.98</v>
      </c>
      <c r="K19" s="1">
        <f t="shared" si="15"/>
        <v>0.89999999999999991</v>
      </c>
      <c r="L19" s="26">
        <f t="shared" si="9"/>
        <v>65806</v>
      </c>
      <c r="M19" s="26">
        <f t="shared" si="11"/>
        <v>4638</v>
      </c>
      <c r="N19" s="26">
        <f t="shared" si="12"/>
        <v>1710</v>
      </c>
      <c r="O19" s="26">
        <f t="shared" si="16"/>
        <v>2928</v>
      </c>
      <c r="P19" s="26">
        <f t="shared" si="10"/>
        <v>14554</v>
      </c>
      <c r="Q19" s="26">
        <f t="shared" si="17"/>
        <v>14343</v>
      </c>
      <c r="R19" s="26">
        <f t="shared" si="18"/>
        <v>211</v>
      </c>
      <c r="S19" s="26">
        <f t="shared" si="5"/>
        <v>46614</v>
      </c>
      <c r="T19" s="27">
        <f>ROUND(MAX(B19-S19,0),0)</f>
        <v>26077</v>
      </c>
      <c r="U19" s="81">
        <f t="shared" si="21"/>
        <v>6119</v>
      </c>
      <c r="V19" s="26">
        <f t="shared" si="19"/>
        <v>263</v>
      </c>
      <c r="W19" s="27">
        <f t="shared" si="20"/>
        <v>5856</v>
      </c>
    </row>
    <row r="20" spans="1:23" x14ac:dyDescent="0.25">
      <c r="A20" s="25" t="s">
        <v>14</v>
      </c>
      <c r="B20" s="21">
        <f>'расчет дотации'!I18</f>
        <v>127774</v>
      </c>
      <c r="C20" s="22">
        <f t="shared" si="7"/>
        <v>68477</v>
      </c>
      <c r="D20" s="23">
        <f t="shared" si="8"/>
        <v>619</v>
      </c>
      <c r="E20" s="23">
        <f>ИНП!E18</f>
        <v>57671</v>
      </c>
      <c r="F20" s="23">
        <f>ИНП!F18</f>
        <v>513</v>
      </c>
      <c r="G20" s="23">
        <f>ИНП!C18</f>
        <v>10806</v>
      </c>
      <c r="H20" s="24">
        <f>ИНП!D18</f>
        <v>106</v>
      </c>
      <c r="I20" s="5">
        <f t="shared" si="13"/>
        <v>0.64999999999999991</v>
      </c>
      <c r="J20" s="1">
        <f t="shared" si="14"/>
        <v>0.98</v>
      </c>
      <c r="K20" s="1">
        <f t="shared" si="15"/>
        <v>0.89999999999999991</v>
      </c>
      <c r="L20" s="26">
        <f t="shared" si="9"/>
        <v>65708</v>
      </c>
      <c r="M20" s="26">
        <f t="shared" si="11"/>
        <v>7966</v>
      </c>
      <c r="N20" s="26">
        <f t="shared" si="12"/>
        <v>7431</v>
      </c>
      <c r="O20" s="26">
        <f t="shared" si="16"/>
        <v>535</v>
      </c>
      <c r="P20" s="26">
        <f t="shared" si="10"/>
        <v>13634</v>
      </c>
      <c r="Q20" s="26">
        <f t="shared" si="17"/>
        <v>13572</v>
      </c>
      <c r="R20" s="26">
        <f t="shared" si="18"/>
        <v>62</v>
      </c>
      <c r="S20" s="26">
        <f t="shared" si="5"/>
        <v>44108</v>
      </c>
      <c r="T20" s="27">
        <f>ROUND(MAX(B20-S20,0),0)</f>
        <v>83666</v>
      </c>
      <c r="U20" s="81">
        <f t="shared" si="21"/>
        <v>2213</v>
      </c>
      <c r="V20" s="26">
        <f t="shared" si="19"/>
        <v>1143</v>
      </c>
      <c r="W20" s="27">
        <f t="shared" si="20"/>
        <v>1070</v>
      </c>
    </row>
    <row r="21" spans="1:23" x14ac:dyDescent="0.25">
      <c r="A21" s="25" t="s">
        <v>15</v>
      </c>
      <c r="B21" s="21">
        <f>'расчет дотации'!I19</f>
        <v>48629</v>
      </c>
      <c r="C21" s="22">
        <f t="shared" si="7"/>
        <v>29819</v>
      </c>
      <c r="D21" s="23">
        <f t="shared" si="8"/>
        <v>77</v>
      </c>
      <c r="E21" s="23">
        <f>ИНП!E19</f>
        <v>3033</v>
      </c>
      <c r="F21" s="23">
        <f>ИНП!F19</f>
        <v>44</v>
      </c>
      <c r="G21" s="23">
        <f>ИНП!C19</f>
        <v>26786</v>
      </c>
      <c r="H21" s="24">
        <f>ИНП!D19</f>
        <v>33</v>
      </c>
      <c r="I21" s="5">
        <f t="shared" si="13"/>
        <v>0.64999999999999991</v>
      </c>
      <c r="J21" s="1">
        <f t="shared" si="14"/>
        <v>0.98</v>
      </c>
      <c r="K21" s="1">
        <f t="shared" si="15"/>
        <v>0.89999999999999991</v>
      </c>
      <c r="L21" s="26">
        <f t="shared" si="9"/>
        <v>27015</v>
      </c>
      <c r="M21" s="26">
        <f t="shared" si="11"/>
        <v>1727</v>
      </c>
      <c r="N21" s="26">
        <f t="shared" si="12"/>
        <v>389</v>
      </c>
      <c r="O21" s="26">
        <f t="shared" si="16"/>
        <v>1338</v>
      </c>
      <c r="P21" s="26">
        <f t="shared" si="10"/>
        <v>5956</v>
      </c>
      <c r="Q21" s="26">
        <f t="shared" si="17"/>
        <v>5948</v>
      </c>
      <c r="R21" s="26">
        <f t="shared" si="18"/>
        <v>8</v>
      </c>
      <c r="S21" s="26">
        <f t="shared" si="5"/>
        <v>19332</v>
      </c>
      <c r="T21" s="27">
        <f t="shared" si="6"/>
        <v>29297</v>
      </c>
      <c r="U21" s="81">
        <f t="shared" si="21"/>
        <v>2735</v>
      </c>
      <c r="V21" s="26">
        <f t="shared" si="19"/>
        <v>60</v>
      </c>
      <c r="W21" s="27">
        <f t="shared" si="20"/>
        <v>2675</v>
      </c>
    </row>
    <row r="22" spans="1:23" x14ac:dyDescent="0.25">
      <c r="A22" s="25" t="s">
        <v>16</v>
      </c>
      <c r="B22" s="21">
        <f>'расчет дотации'!I20</f>
        <v>89373</v>
      </c>
      <c r="C22" s="22">
        <f t="shared" si="7"/>
        <v>90758</v>
      </c>
      <c r="D22" s="23">
        <f t="shared" si="8"/>
        <v>1614</v>
      </c>
      <c r="E22" s="23">
        <f>ИНП!E20</f>
        <v>8033</v>
      </c>
      <c r="F22" s="23">
        <f>ИНП!F20</f>
        <v>228</v>
      </c>
      <c r="G22" s="23">
        <f>ИНП!C20</f>
        <v>82725</v>
      </c>
      <c r="H22" s="24">
        <f>ИНП!D20</f>
        <v>1386</v>
      </c>
      <c r="I22" s="5">
        <f t="shared" si="13"/>
        <v>0.64999999999999991</v>
      </c>
      <c r="J22" s="1">
        <f t="shared" si="14"/>
        <v>0.98</v>
      </c>
      <c r="K22" s="1">
        <f t="shared" si="15"/>
        <v>0.89999999999999991</v>
      </c>
      <c r="L22" s="26">
        <f t="shared" si="9"/>
        <v>81016</v>
      </c>
      <c r="M22" s="26">
        <f t="shared" si="11"/>
        <v>5082</v>
      </c>
      <c r="N22" s="26">
        <f t="shared" si="12"/>
        <v>1015</v>
      </c>
      <c r="O22" s="26">
        <f t="shared" si="16"/>
        <v>4067</v>
      </c>
      <c r="P22" s="26">
        <f t="shared" si="10"/>
        <v>17990</v>
      </c>
      <c r="Q22" s="26">
        <f t="shared" si="17"/>
        <v>17829</v>
      </c>
      <c r="R22" s="26">
        <f t="shared" si="18"/>
        <v>161</v>
      </c>
      <c r="S22" s="26">
        <f t="shared" si="5"/>
        <v>57944</v>
      </c>
      <c r="T22" s="27">
        <f t="shared" si="6"/>
        <v>31429</v>
      </c>
      <c r="U22" s="81">
        <f t="shared" si="21"/>
        <v>8290</v>
      </c>
      <c r="V22" s="26">
        <f t="shared" si="19"/>
        <v>156</v>
      </c>
      <c r="W22" s="27">
        <f t="shared" si="20"/>
        <v>8134</v>
      </c>
    </row>
    <row r="23" spans="1:23" x14ac:dyDescent="0.25">
      <c r="A23" s="25" t="s">
        <v>17</v>
      </c>
      <c r="B23" s="21">
        <f>'расчет дотации'!I21</f>
        <v>94523</v>
      </c>
      <c r="C23" s="22">
        <f t="shared" si="7"/>
        <v>140615</v>
      </c>
      <c r="D23" s="23">
        <f t="shared" si="8"/>
        <v>3855</v>
      </c>
      <c r="E23" s="23">
        <f>ИНП!E21</f>
        <v>56046</v>
      </c>
      <c r="F23" s="23">
        <f>ИНП!F21</f>
        <v>1348</v>
      </c>
      <c r="G23" s="23">
        <f>ИНП!C21</f>
        <v>84569</v>
      </c>
      <c r="H23" s="24">
        <f>ИНП!D21</f>
        <v>2507</v>
      </c>
      <c r="I23" s="5">
        <f t="shared" si="13"/>
        <v>0.64999999999999991</v>
      </c>
      <c r="J23" s="1">
        <f t="shared" si="14"/>
        <v>0.98</v>
      </c>
      <c r="K23" s="1">
        <f t="shared" si="15"/>
        <v>0.89999999999999991</v>
      </c>
      <c r="L23" s="26">
        <f t="shared" si="9"/>
        <v>127846</v>
      </c>
      <c r="M23" s="26">
        <f t="shared" si="11"/>
        <v>11214</v>
      </c>
      <c r="N23" s="26">
        <f t="shared" si="12"/>
        <v>7111</v>
      </c>
      <c r="O23" s="26">
        <f t="shared" si="16"/>
        <v>4103</v>
      </c>
      <c r="P23" s="26">
        <f t="shared" si="10"/>
        <v>27738</v>
      </c>
      <c r="Q23" s="26">
        <f t="shared" si="17"/>
        <v>27352</v>
      </c>
      <c r="R23" s="26">
        <f t="shared" si="18"/>
        <v>386</v>
      </c>
      <c r="S23" s="26">
        <f t="shared" si="5"/>
        <v>88894</v>
      </c>
      <c r="T23" s="27">
        <f t="shared" si="6"/>
        <v>5629</v>
      </c>
      <c r="U23" s="81">
        <f t="shared" si="21"/>
        <v>9300</v>
      </c>
      <c r="V23" s="26">
        <f t="shared" si="19"/>
        <v>1094</v>
      </c>
      <c r="W23" s="27">
        <f t="shared" si="20"/>
        <v>8206</v>
      </c>
    </row>
    <row r="24" spans="1:23" x14ac:dyDescent="0.25">
      <c r="A24" s="25" t="s">
        <v>18</v>
      </c>
      <c r="B24" s="21">
        <f>'расчет дотации'!I22</f>
        <v>0</v>
      </c>
      <c r="C24" s="22">
        <f t="shared" si="7"/>
        <v>894888</v>
      </c>
      <c r="D24" s="23">
        <f t="shared" si="8"/>
        <v>81494</v>
      </c>
      <c r="E24" s="23">
        <f>ИНП!E22</f>
        <v>871691</v>
      </c>
      <c r="F24" s="23">
        <f>ИНП!F22</f>
        <v>76770</v>
      </c>
      <c r="G24" s="23">
        <f>ИНП!C22</f>
        <v>23197</v>
      </c>
      <c r="H24" s="24">
        <f>ИНП!D22</f>
        <v>4724</v>
      </c>
      <c r="I24" s="5">
        <f t="shared" si="13"/>
        <v>0</v>
      </c>
      <c r="J24" s="1">
        <f t="shared" si="14"/>
        <v>0.33</v>
      </c>
      <c r="K24" s="1">
        <f t="shared" si="15"/>
        <v>0.25</v>
      </c>
      <c r="L24" s="26">
        <f t="shared" si="9"/>
        <v>275092</v>
      </c>
      <c r="M24" s="26">
        <f t="shared" si="11"/>
        <v>104264</v>
      </c>
      <c r="N24" s="26">
        <f t="shared" si="12"/>
        <v>103340</v>
      </c>
      <c r="O24" s="26">
        <f t="shared" si="16"/>
        <v>924</v>
      </c>
      <c r="P24" s="26">
        <f t="shared" si="10"/>
        <v>170828</v>
      </c>
      <c r="Q24" s="26">
        <f t="shared" si="17"/>
        <v>162679</v>
      </c>
      <c r="R24" s="26">
        <f t="shared" si="18"/>
        <v>8149</v>
      </c>
      <c r="S24" s="26">
        <f t="shared" si="5"/>
        <v>0</v>
      </c>
      <c r="T24" s="27">
        <f t="shared" si="6"/>
        <v>0</v>
      </c>
      <c r="U24" s="81">
        <f t="shared" si="21"/>
        <v>17745</v>
      </c>
      <c r="V24" s="26">
        <f t="shared" si="19"/>
        <v>15898</v>
      </c>
      <c r="W24" s="27">
        <f t="shared" si="20"/>
        <v>1847</v>
      </c>
    </row>
    <row r="25" spans="1:23" x14ac:dyDescent="0.25">
      <c r="A25" s="25" t="s">
        <v>19</v>
      </c>
      <c r="B25" s="21">
        <f>'расчет дотации'!I23</f>
        <v>78705</v>
      </c>
      <c r="C25" s="22">
        <f t="shared" si="7"/>
        <v>168962</v>
      </c>
      <c r="D25" s="23">
        <f t="shared" si="8"/>
        <v>6271</v>
      </c>
      <c r="E25" s="23">
        <f>ИНП!E23</f>
        <v>24954</v>
      </c>
      <c r="F25" s="23">
        <f>ИНП!F23</f>
        <v>367</v>
      </c>
      <c r="G25" s="23">
        <f>ИНП!C23</f>
        <v>144008</v>
      </c>
      <c r="H25" s="24">
        <f>ИНП!D23</f>
        <v>5904</v>
      </c>
      <c r="I25" s="5">
        <f t="shared" si="13"/>
        <v>0.48376999999999998</v>
      </c>
      <c r="J25" s="1">
        <f t="shared" si="14"/>
        <v>0.81376999999999999</v>
      </c>
      <c r="K25" s="1">
        <f t="shared" si="15"/>
        <v>0.73377000000000003</v>
      </c>
      <c r="L25" s="26">
        <f t="shared" si="9"/>
        <v>121971</v>
      </c>
      <c r="M25" s="26">
        <f t="shared" si="11"/>
        <v>10101</v>
      </c>
      <c r="N25" s="26">
        <f t="shared" si="12"/>
        <v>3196</v>
      </c>
      <c r="O25" s="26">
        <f t="shared" si="16"/>
        <v>6905</v>
      </c>
      <c r="P25" s="26">
        <f t="shared" si="10"/>
        <v>33165</v>
      </c>
      <c r="Q25" s="26">
        <f t="shared" si="17"/>
        <v>32538</v>
      </c>
      <c r="R25" s="26">
        <f t="shared" si="18"/>
        <v>627</v>
      </c>
      <c r="S25" s="26">
        <f t="shared" si="5"/>
        <v>78705</v>
      </c>
      <c r="T25" s="27">
        <f t="shared" si="6"/>
        <v>0</v>
      </c>
      <c r="U25" s="81">
        <f>SUM(V25:W25)</f>
        <v>14302</v>
      </c>
      <c r="V25" s="26">
        <f t="shared" si="19"/>
        <v>492</v>
      </c>
      <c r="W25" s="27">
        <f t="shared" si="20"/>
        <v>13810</v>
      </c>
    </row>
    <row r="26" spans="1:23" x14ac:dyDescent="0.25">
      <c r="A26" s="25" t="s">
        <v>20</v>
      </c>
      <c r="B26" s="21">
        <f>'расчет дотации'!I24</f>
        <v>103373</v>
      </c>
      <c r="C26" s="22">
        <f t="shared" si="7"/>
        <v>196153</v>
      </c>
      <c r="D26" s="23">
        <f t="shared" si="8"/>
        <v>2430</v>
      </c>
      <c r="E26" s="23">
        <f>ИНП!E24</f>
        <v>25033</v>
      </c>
      <c r="F26" s="23">
        <f>ИНП!F24</f>
        <v>1449</v>
      </c>
      <c r="G26" s="23">
        <f>ИНП!C24</f>
        <v>171120</v>
      </c>
      <c r="H26" s="24">
        <f>ИНП!D24</f>
        <v>981</v>
      </c>
      <c r="I26" s="5">
        <f t="shared" si="13"/>
        <v>0.53361199999999998</v>
      </c>
      <c r="J26" s="1">
        <f t="shared" si="14"/>
        <v>0.86361200000000005</v>
      </c>
      <c r="K26" s="1">
        <f t="shared" si="15"/>
        <v>0.78361199999999998</v>
      </c>
      <c r="L26" s="26">
        <f t="shared" si="9"/>
        <v>153934</v>
      </c>
      <c r="M26" s="26">
        <f t="shared" si="11"/>
        <v>11573</v>
      </c>
      <c r="N26" s="26">
        <f t="shared" si="12"/>
        <v>3066</v>
      </c>
      <c r="O26" s="26">
        <f t="shared" si="16"/>
        <v>8507</v>
      </c>
      <c r="P26" s="26">
        <f t="shared" si="10"/>
        <v>38988</v>
      </c>
      <c r="Q26" s="26">
        <f t="shared" si="17"/>
        <v>38745</v>
      </c>
      <c r="R26" s="26">
        <f t="shared" si="18"/>
        <v>243</v>
      </c>
      <c r="S26" s="26">
        <f t="shared" si="5"/>
        <v>103373</v>
      </c>
      <c r="T26" s="27">
        <f t="shared" si="6"/>
        <v>0</v>
      </c>
      <c r="U26" s="81">
        <f t="shared" si="21"/>
        <v>17486</v>
      </c>
      <c r="V26" s="26">
        <f t="shared" si="19"/>
        <v>472</v>
      </c>
      <c r="W26" s="27">
        <f t="shared" si="20"/>
        <v>17014</v>
      </c>
    </row>
    <row r="27" spans="1:23" x14ac:dyDescent="0.25">
      <c r="A27" s="25" t="s">
        <v>21</v>
      </c>
      <c r="B27" s="21">
        <f>'расчет дотации'!I25</f>
        <v>66465</v>
      </c>
      <c r="C27" s="22">
        <f t="shared" si="7"/>
        <v>99497</v>
      </c>
      <c r="D27" s="23">
        <f t="shared" si="8"/>
        <v>401</v>
      </c>
      <c r="E27" s="23">
        <f>ИНП!E25</f>
        <v>4169</v>
      </c>
      <c r="F27" s="23">
        <f>ИНП!F25</f>
        <v>143</v>
      </c>
      <c r="G27" s="23">
        <f>ИНП!C25</f>
        <v>95328</v>
      </c>
      <c r="H27" s="24">
        <f>ИНП!D25</f>
        <v>258</v>
      </c>
      <c r="I27" s="5">
        <f t="shared" si="13"/>
        <v>0.64999999999999991</v>
      </c>
      <c r="J27" s="1">
        <f t="shared" si="14"/>
        <v>0.98</v>
      </c>
      <c r="K27" s="1">
        <f t="shared" si="15"/>
        <v>0.89999999999999991</v>
      </c>
      <c r="L27" s="26">
        <f t="shared" si="9"/>
        <v>89548</v>
      </c>
      <c r="M27" s="26">
        <f t="shared" si="11"/>
        <v>5277</v>
      </c>
      <c r="N27" s="26">
        <f t="shared" si="12"/>
        <v>523</v>
      </c>
      <c r="O27" s="26">
        <f t="shared" si="16"/>
        <v>4754</v>
      </c>
      <c r="P27" s="26">
        <f t="shared" si="10"/>
        <v>19859</v>
      </c>
      <c r="Q27" s="26">
        <f t="shared" si="17"/>
        <v>19819</v>
      </c>
      <c r="R27" s="26">
        <f t="shared" si="18"/>
        <v>40</v>
      </c>
      <c r="S27" s="26">
        <f t="shared" si="5"/>
        <v>64412</v>
      </c>
      <c r="T27" s="27">
        <f t="shared" si="6"/>
        <v>2053</v>
      </c>
      <c r="U27" s="81">
        <f t="shared" si="21"/>
        <v>9588</v>
      </c>
      <c r="V27" s="26">
        <f t="shared" si="19"/>
        <v>81</v>
      </c>
      <c r="W27" s="27">
        <f t="shared" si="20"/>
        <v>9507</v>
      </c>
    </row>
    <row r="28" spans="1:23" x14ac:dyDescent="0.25">
      <c r="A28" s="25" t="s">
        <v>22</v>
      </c>
      <c r="B28" s="21">
        <f>'расчет дотации'!I26</f>
        <v>77723</v>
      </c>
      <c r="C28" s="22">
        <f t="shared" si="7"/>
        <v>68718</v>
      </c>
      <c r="D28" s="23">
        <f t="shared" si="8"/>
        <v>803</v>
      </c>
      <c r="E28" s="23">
        <f>ИНП!E26</f>
        <v>58165</v>
      </c>
      <c r="F28" s="23">
        <f>ИНП!F26</f>
        <v>746</v>
      </c>
      <c r="G28" s="23">
        <f>ИНП!C26</f>
        <v>10553</v>
      </c>
      <c r="H28" s="24">
        <f>ИНП!D26</f>
        <v>57</v>
      </c>
      <c r="I28" s="5">
        <f t="shared" si="13"/>
        <v>0.64999999999999991</v>
      </c>
      <c r="J28" s="1">
        <f t="shared" si="14"/>
        <v>0.98</v>
      </c>
      <c r="K28" s="1">
        <f t="shared" si="15"/>
        <v>0.89999999999999991</v>
      </c>
      <c r="L28" s="26">
        <f t="shared" si="9"/>
        <v>65797</v>
      </c>
      <c r="M28" s="26">
        <f t="shared" si="11"/>
        <v>7989</v>
      </c>
      <c r="N28" s="26">
        <f t="shared" si="12"/>
        <v>7464</v>
      </c>
      <c r="O28" s="26">
        <f t="shared" si="16"/>
        <v>525</v>
      </c>
      <c r="P28" s="26">
        <f t="shared" si="10"/>
        <v>13663</v>
      </c>
      <c r="Q28" s="26">
        <f t="shared" si="17"/>
        <v>13583</v>
      </c>
      <c r="R28" s="26">
        <f t="shared" si="18"/>
        <v>80</v>
      </c>
      <c r="S28" s="26">
        <f t="shared" si="5"/>
        <v>44145</v>
      </c>
      <c r="T28" s="27">
        <f t="shared" si="6"/>
        <v>33578</v>
      </c>
      <c r="U28" s="81">
        <f t="shared" si="21"/>
        <v>2198</v>
      </c>
      <c r="V28" s="26">
        <f t="shared" si="19"/>
        <v>1148</v>
      </c>
      <c r="W28" s="27">
        <f t="shared" si="20"/>
        <v>1050</v>
      </c>
    </row>
    <row r="29" spans="1:23" x14ac:dyDescent="0.25">
      <c r="A29" s="25" t="s">
        <v>23</v>
      </c>
      <c r="B29" s="21">
        <f>'расчет дотации'!I27</f>
        <v>100973</v>
      </c>
      <c r="C29" s="22">
        <f t="shared" si="7"/>
        <v>1293256</v>
      </c>
      <c r="D29" s="23">
        <f t="shared" si="8"/>
        <v>66227</v>
      </c>
      <c r="E29" s="23">
        <f>ИНП!E27</f>
        <v>384145</v>
      </c>
      <c r="F29" s="23">
        <f>ИНП!F27</f>
        <v>2739</v>
      </c>
      <c r="G29" s="23">
        <f>ИНП!C27</f>
        <v>909111</v>
      </c>
      <c r="H29" s="24">
        <f>ИНП!D27</f>
        <v>63488</v>
      </c>
      <c r="I29" s="5">
        <f t="shared" si="13"/>
        <v>8.2291000000000003E-2</v>
      </c>
      <c r="J29" s="1">
        <f t="shared" si="14"/>
        <v>0.41229100000000002</v>
      </c>
      <c r="K29" s="1">
        <f t="shared" si="15"/>
        <v>0.332291</v>
      </c>
      <c r="L29" s="26">
        <f t="shared" si="9"/>
        <v>444866</v>
      </c>
      <c r="M29" s="26">
        <f t="shared" si="11"/>
        <v>91864</v>
      </c>
      <c r="N29" s="26">
        <f t="shared" si="12"/>
        <v>49583</v>
      </c>
      <c r="O29" s="26">
        <f t="shared" si="16"/>
        <v>42281</v>
      </c>
      <c r="P29" s="26">
        <f t="shared" si="10"/>
        <v>252029</v>
      </c>
      <c r="Q29" s="26">
        <f t="shared" si="17"/>
        <v>245406</v>
      </c>
      <c r="R29" s="26">
        <f t="shared" si="18"/>
        <v>6623</v>
      </c>
      <c r="S29" s="26">
        <f t="shared" si="5"/>
        <v>100973</v>
      </c>
      <c r="T29" s="27">
        <f t="shared" si="6"/>
        <v>0</v>
      </c>
      <c r="U29" s="81">
        <f t="shared" si="21"/>
        <v>92190</v>
      </c>
      <c r="V29" s="26">
        <f t="shared" si="19"/>
        <v>7628</v>
      </c>
      <c r="W29" s="27">
        <f t="shared" si="20"/>
        <v>84562</v>
      </c>
    </row>
    <row r="30" spans="1:23" x14ac:dyDescent="0.25">
      <c r="A30" s="25" t="s">
        <v>24</v>
      </c>
      <c r="B30" s="21">
        <f>'расчет дотации'!I28</f>
        <v>71561</v>
      </c>
      <c r="C30" s="22">
        <f t="shared" si="7"/>
        <v>57153</v>
      </c>
      <c r="D30" s="23">
        <f t="shared" si="8"/>
        <v>454</v>
      </c>
      <c r="E30" s="23">
        <f>ИНП!E28</f>
        <v>4967</v>
      </c>
      <c r="F30" s="23">
        <f>ИНП!F28</f>
        <v>0</v>
      </c>
      <c r="G30" s="23">
        <f>ИНП!C28</f>
        <v>52186</v>
      </c>
      <c r="H30" s="24">
        <f>ИНП!D28</f>
        <v>454</v>
      </c>
      <c r="I30" s="5">
        <f t="shared" si="13"/>
        <v>0.64999999999999991</v>
      </c>
      <c r="J30" s="1">
        <f t="shared" si="14"/>
        <v>0.98</v>
      </c>
      <c r="K30" s="1">
        <f t="shared" si="15"/>
        <v>0.89999999999999991</v>
      </c>
      <c r="L30" s="26">
        <f t="shared" si="9"/>
        <v>51472</v>
      </c>
      <c r="M30" s="26">
        <f t="shared" si="11"/>
        <v>3233</v>
      </c>
      <c r="N30" s="26">
        <f t="shared" si="12"/>
        <v>646</v>
      </c>
      <c r="O30" s="26">
        <f t="shared" si="16"/>
        <v>2587</v>
      </c>
      <c r="P30" s="26">
        <f t="shared" si="10"/>
        <v>11385</v>
      </c>
      <c r="Q30" s="26">
        <f t="shared" si="17"/>
        <v>11340</v>
      </c>
      <c r="R30" s="26">
        <f t="shared" si="18"/>
        <v>45</v>
      </c>
      <c r="S30" s="26">
        <f t="shared" si="5"/>
        <v>36854</v>
      </c>
      <c r="T30" s="27">
        <f t="shared" si="6"/>
        <v>34707</v>
      </c>
      <c r="U30" s="81">
        <f t="shared" si="21"/>
        <v>5272</v>
      </c>
      <c r="V30" s="26">
        <f t="shared" si="19"/>
        <v>99</v>
      </c>
      <c r="W30" s="27">
        <f t="shared" si="20"/>
        <v>5173</v>
      </c>
    </row>
    <row r="31" spans="1:23" x14ac:dyDescent="0.25">
      <c r="A31" s="25" t="s">
        <v>25</v>
      </c>
      <c r="B31" s="21">
        <f>'расчет дотации'!I29</f>
        <v>89647</v>
      </c>
      <c r="C31" s="22">
        <f t="shared" si="7"/>
        <v>110814</v>
      </c>
      <c r="D31" s="23">
        <f t="shared" si="8"/>
        <v>3410</v>
      </c>
      <c r="E31" s="23">
        <f>ИНП!E29</f>
        <v>6115</v>
      </c>
      <c r="F31" s="23">
        <f>ИНП!F29</f>
        <v>792</v>
      </c>
      <c r="G31" s="23">
        <f>ИНП!C29</f>
        <v>104699</v>
      </c>
      <c r="H31" s="24">
        <f>ИНП!D29</f>
        <v>2618</v>
      </c>
      <c r="I31" s="5">
        <f t="shared" si="13"/>
        <v>0.64999999999999991</v>
      </c>
      <c r="J31" s="1">
        <f t="shared" si="14"/>
        <v>0.98</v>
      </c>
      <c r="K31" s="1">
        <f t="shared" si="15"/>
        <v>0.89999999999999991</v>
      </c>
      <c r="L31" s="26">
        <f t="shared" si="9"/>
        <v>97431</v>
      </c>
      <c r="M31" s="26">
        <f t="shared" si="11"/>
        <v>5796</v>
      </c>
      <c r="N31" s="26">
        <f t="shared" si="12"/>
        <v>692</v>
      </c>
      <c r="O31" s="26">
        <f t="shared" si="16"/>
        <v>5104</v>
      </c>
      <c r="P31" s="26">
        <f t="shared" si="10"/>
        <v>21822</v>
      </c>
      <c r="Q31" s="26">
        <f t="shared" si="17"/>
        <v>21481</v>
      </c>
      <c r="R31" s="26">
        <f t="shared" si="18"/>
        <v>341</v>
      </c>
      <c r="S31" s="26">
        <f t="shared" si="5"/>
        <v>69813</v>
      </c>
      <c r="T31" s="27">
        <f t="shared" si="6"/>
        <v>19834</v>
      </c>
      <c r="U31" s="81">
        <f t="shared" si="21"/>
        <v>10314</v>
      </c>
      <c r="V31" s="26">
        <f t="shared" si="19"/>
        <v>106</v>
      </c>
      <c r="W31" s="27">
        <f t="shared" si="20"/>
        <v>10208</v>
      </c>
    </row>
    <row r="32" spans="1:23" x14ac:dyDescent="0.25">
      <c r="A32" s="25" t="s">
        <v>26</v>
      </c>
      <c r="B32" s="21">
        <f>'расчет дотации'!I30</f>
        <v>41833</v>
      </c>
      <c r="C32" s="22">
        <f t="shared" si="7"/>
        <v>45187</v>
      </c>
      <c r="D32" s="23">
        <f t="shared" si="8"/>
        <v>1811</v>
      </c>
      <c r="E32" s="23">
        <f>ИНП!E30</f>
        <v>45187</v>
      </c>
      <c r="F32" s="23">
        <f>ИНП!F30</f>
        <v>1811</v>
      </c>
      <c r="G32" s="23">
        <f>ИНП!C30</f>
        <v>0</v>
      </c>
      <c r="H32" s="24">
        <f>ИНП!D30</f>
        <v>0</v>
      </c>
      <c r="I32" s="5">
        <f t="shared" si="13"/>
        <v>0.64999999999999991</v>
      </c>
      <c r="J32" s="1">
        <f t="shared" si="14"/>
        <v>0.98</v>
      </c>
      <c r="K32" s="1">
        <f t="shared" si="15"/>
        <v>0.89999999999999991</v>
      </c>
      <c r="L32" s="26">
        <f t="shared" si="9"/>
        <v>42689</v>
      </c>
      <c r="M32" s="26">
        <f t="shared" si="11"/>
        <v>5639</v>
      </c>
      <c r="N32" s="26">
        <f t="shared" si="12"/>
        <v>5639</v>
      </c>
      <c r="O32" s="26">
        <f t="shared" si="16"/>
        <v>0</v>
      </c>
      <c r="P32" s="26">
        <f t="shared" si="10"/>
        <v>8856</v>
      </c>
      <c r="Q32" s="26">
        <f t="shared" si="17"/>
        <v>8675</v>
      </c>
      <c r="R32" s="26">
        <f t="shared" si="18"/>
        <v>181</v>
      </c>
      <c r="S32" s="26">
        <f t="shared" si="5"/>
        <v>28194</v>
      </c>
      <c r="T32" s="27">
        <f t="shared" si="6"/>
        <v>13639</v>
      </c>
      <c r="U32" s="81">
        <f t="shared" si="21"/>
        <v>868</v>
      </c>
      <c r="V32" s="26">
        <f t="shared" si="19"/>
        <v>868</v>
      </c>
      <c r="W32" s="27">
        <f t="shared" si="20"/>
        <v>0</v>
      </c>
    </row>
    <row r="33" spans="1:23" x14ac:dyDescent="0.25">
      <c r="A33" s="25" t="s">
        <v>27</v>
      </c>
      <c r="B33" s="21">
        <f>'расчет дотации'!I31</f>
        <v>117594</v>
      </c>
      <c r="C33" s="22">
        <f t="shared" si="7"/>
        <v>208182</v>
      </c>
      <c r="D33" s="23">
        <f t="shared" si="8"/>
        <v>9746</v>
      </c>
      <c r="E33" s="23">
        <f>ИНП!E31</f>
        <v>27704</v>
      </c>
      <c r="F33" s="23">
        <f>ИНП!F31</f>
        <v>1831</v>
      </c>
      <c r="G33" s="23">
        <f>ИНП!C31</f>
        <v>180478</v>
      </c>
      <c r="H33" s="24">
        <f>ИНП!D31</f>
        <v>7915</v>
      </c>
      <c r="I33" s="5">
        <f t="shared" si="13"/>
        <v>0.59260400000000002</v>
      </c>
      <c r="J33" s="1">
        <f t="shared" si="14"/>
        <v>0.92260399999999998</v>
      </c>
      <c r="K33" s="1">
        <f t="shared" si="15"/>
        <v>0.84260400000000002</v>
      </c>
      <c r="L33" s="26">
        <f t="shared" si="9"/>
        <v>170247</v>
      </c>
      <c r="M33" s="26">
        <f t="shared" si="11"/>
        <v>11991</v>
      </c>
      <c r="N33" s="26">
        <f t="shared" si="12"/>
        <v>3363</v>
      </c>
      <c r="O33" s="26">
        <f t="shared" si="16"/>
        <v>8628</v>
      </c>
      <c r="P33" s="26">
        <f t="shared" si="10"/>
        <v>40662</v>
      </c>
      <c r="Q33" s="26">
        <f t="shared" si="17"/>
        <v>39687</v>
      </c>
      <c r="R33" s="26">
        <f t="shared" si="18"/>
        <v>975</v>
      </c>
      <c r="S33" s="26">
        <f t="shared" si="5"/>
        <v>117594</v>
      </c>
      <c r="T33" s="27">
        <f t="shared" si="6"/>
        <v>0</v>
      </c>
      <c r="U33" s="81">
        <f t="shared" si="21"/>
        <v>17773</v>
      </c>
      <c r="V33" s="26">
        <f t="shared" si="19"/>
        <v>517</v>
      </c>
      <c r="W33" s="27">
        <f t="shared" si="20"/>
        <v>17256</v>
      </c>
    </row>
    <row r="34" spans="1:23" x14ac:dyDescent="0.25">
      <c r="A34" s="25" t="s">
        <v>28</v>
      </c>
      <c r="B34" s="21">
        <f>'расчет дотации'!I32</f>
        <v>97788</v>
      </c>
      <c r="C34" s="22">
        <f t="shared" si="7"/>
        <v>86482</v>
      </c>
      <c r="D34" s="23">
        <f t="shared" si="8"/>
        <v>4263</v>
      </c>
      <c r="E34" s="23">
        <f>ИНП!E32</f>
        <v>18263</v>
      </c>
      <c r="F34" s="23">
        <f>ИНП!F32</f>
        <v>3016</v>
      </c>
      <c r="G34" s="23">
        <f>ИНП!C32</f>
        <v>68219</v>
      </c>
      <c r="H34" s="24">
        <f>ИНП!D32</f>
        <v>1247</v>
      </c>
      <c r="I34" s="5">
        <f t="shared" si="13"/>
        <v>0.64999999999999991</v>
      </c>
      <c r="J34" s="1">
        <f t="shared" si="14"/>
        <v>0.98</v>
      </c>
      <c r="K34" s="1">
        <f t="shared" si="15"/>
        <v>0.89999999999999991</v>
      </c>
      <c r="L34" s="26">
        <f t="shared" si="9"/>
        <v>75643</v>
      </c>
      <c r="M34" s="26">
        <f t="shared" si="11"/>
        <v>5331</v>
      </c>
      <c r="N34" s="26">
        <f t="shared" si="12"/>
        <v>1982</v>
      </c>
      <c r="O34" s="26">
        <f t="shared" si="16"/>
        <v>3349</v>
      </c>
      <c r="P34" s="26">
        <f t="shared" si="10"/>
        <v>16870</v>
      </c>
      <c r="Q34" s="26">
        <f t="shared" si="17"/>
        <v>16444</v>
      </c>
      <c r="R34" s="26">
        <f t="shared" si="18"/>
        <v>426</v>
      </c>
      <c r="S34" s="26">
        <f t="shared" si="5"/>
        <v>53442</v>
      </c>
      <c r="T34" s="27">
        <f t="shared" si="6"/>
        <v>44346</v>
      </c>
      <c r="U34" s="81">
        <f t="shared" si="21"/>
        <v>7002</v>
      </c>
      <c r="V34" s="26">
        <f t="shared" si="19"/>
        <v>305</v>
      </c>
      <c r="W34" s="27">
        <f t="shared" si="20"/>
        <v>6697</v>
      </c>
    </row>
    <row r="35" spans="1:23" x14ac:dyDescent="0.25">
      <c r="A35" s="25" t="s">
        <v>29</v>
      </c>
      <c r="B35" s="21">
        <f>'расчет дотации'!I33</f>
        <v>43043</v>
      </c>
      <c r="C35" s="22">
        <f t="shared" si="7"/>
        <v>24188</v>
      </c>
      <c r="D35" s="23">
        <f t="shared" si="8"/>
        <v>379</v>
      </c>
      <c r="E35" s="23">
        <f>ИНП!E33</f>
        <v>3302</v>
      </c>
      <c r="F35" s="23">
        <f>ИНП!F33</f>
        <v>117</v>
      </c>
      <c r="G35" s="23">
        <f>ИНП!C33</f>
        <v>20886</v>
      </c>
      <c r="H35" s="24">
        <f>ИНП!D33</f>
        <v>262</v>
      </c>
      <c r="I35" s="5">
        <f t="shared" si="13"/>
        <v>0.64999999999999991</v>
      </c>
      <c r="J35" s="1">
        <f t="shared" si="14"/>
        <v>0.98</v>
      </c>
      <c r="K35" s="1">
        <f t="shared" si="15"/>
        <v>0.89999999999999991</v>
      </c>
      <c r="L35" s="26">
        <f t="shared" si="9"/>
        <v>21721</v>
      </c>
      <c r="M35" s="26">
        <f t="shared" si="11"/>
        <v>1445</v>
      </c>
      <c r="N35" s="26">
        <f t="shared" si="12"/>
        <v>414</v>
      </c>
      <c r="O35" s="26">
        <f t="shared" si="16"/>
        <v>1031</v>
      </c>
      <c r="P35" s="26">
        <f t="shared" si="10"/>
        <v>4800</v>
      </c>
      <c r="Q35" s="26">
        <f t="shared" si="17"/>
        <v>4762</v>
      </c>
      <c r="R35" s="26">
        <f t="shared" si="18"/>
        <v>38</v>
      </c>
      <c r="S35" s="26">
        <f t="shared" si="5"/>
        <v>15476</v>
      </c>
      <c r="T35" s="27">
        <f t="shared" si="6"/>
        <v>27567</v>
      </c>
      <c r="U35" s="81">
        <f t="shared" si="21"/>
        <v>2126</v>
      </c>
      <c r="V35" s="26">
        <f t="shared" si="19"/>
        <v>64</v>
      </c>
      <c r="W35" s="27">
        <f t="shared" si="20"/>
        <v>2062</v>
      </c>
    </row>
    <row r="36" spans="1:23" x14ac:dyDescent="0.25">
      <c r="A36" s="25" t="s">
        <v>30</v>
      </c>
      <c r="B36" s="21">
        <f>'расчет дотации'!I34</f>
        <v>100663</v>
      </c>
      <c r="C36" s="22">
        <f t="shared" si="7"/>
        <v>212059</v>
      </c>
      <c r="D36" s="23">
        <f t="shared" si="8"/>
        <v>2033</v>
      </c>
      <c r="E36" s="23">
        <f>ИНП!E34</f>
        <v>26363</v>
      </c>
      <c r="F36" s="23">
        <f>ИНП!F34</f>
        <v>74</v>
      </c>
      <c r="G36" s="23">
        <f>ИНП!C34</f>
        <v>185696</v>
      </c>
      <c r="H36" s="24">
        <f>ИНП!D34</f>
        <v>1959</v>
      </c>
      <c r="I36" s="5">
        <f t="shared" si="13"/>
        <v>0.47928799999999999</v>
      </c>
      <c r="J36" s="1">
        <f t="shared" si="14"/>
        <v>0.80928800000000001</v>
      </c>
      <c r="K36" s="1">
        <f t="shared" si="15"/>
        <v>0.72928799999999994</v>
      </c>
      <c r="L36" s="26">
        <f t="shared" si="9"/>
        <v>155476</v>
      </c>
      <c r="M36" s="26">
        <f t="shared" si="11"/>
        <v>12605</v>
      </c>
      <c r="N36" s="26">
        <f t="shared" si="12"/>
        <v>3418</v>
      </c>
      <c r="O36" s="26">
        <f t="shared" si="16"/>
        <v>9187</v>
      </c>
      <c r="P36" s="26">
        <f t="shared" si="10"/>
        <v>42208</v>
      </c>
      <c r="Q36" s="26">
        <f t="shared" si="17"/>
        <v>42005</v>
      </c>
      <c r="R36" s="26">
        <f t="shared" si="18"/>
        <v>203</v>
      </c>
      <c r="S36" s="26">
        <f t="shared" si="5"/>
        <v>100663</v>
      </c>
      <c r="T36" s="27">
        <f t="shared" si="6"/>
        <v>0</v>
      </c>
      <c r="U36" s="81">
        <f t="shared" si="21"/>
        <v>18900</v>
      </c>
      <c r="V36" s="26">
        <f t="shared" si="19"/>
        <v>526</v>
      </c>
      <c r="W36" s="27">
        <f t="shared" si="20"/>
        <v>18374</v>
      </c>
    </row>
    <row r="37" spans="1:23" x14ac:dyDescent="0.25">
      <c r="A37" s="25" t="s">
        <v>31</v>
      </c>
      <c r="B37" s="21">
        <f>'расчет дотации'!I35</f>
        <v>83565</v>
      </c>
      <c r="C37" s="22">
        <f t="shared" si="7"/>
        <v>54105</v>
      </c>
      <c r="D37" s="23">
        <f t="shared" si="8"/>
        <v>383</v>
      </c>
      <c r="E37" s="23">
        <f>ИНП!E35</f>
        <v>9802</v>
      </c>
      <c r="F37" s="23">
        <f>ИНП!F35</f>
        <v>104</v>
      </c>
      <c r="G37" s="23">
        <f>ИНП!C35</f>
        <v>44303</v>
      </c>
      <c r="H37" s="24">
        <f>ИНП!D35</f>
        <v>279</v>
      </c>
      <c r="I37" s="5">
        <f t="shared" si="13"/>
        <v>0.64999999999999991</v>
      </c>
      <c r="J37" s="1">
        <f t="shared" si="14"/>
        <v>0.98</v>
      </c>
      <c r="K37" s="1">
        <f t="shared" si="15"/>
        <v>0.89999999999999991</v>
      </c>
      <c r="L37" s="26">
        <f t="shared" si="9"/>
        <v>49163</v>
      </c>
      <c r="M37" s="26">
        <f t="shared" si="11"/>
        <v>3462</v>
      </c>
      <c r="N37" s="26">
        <f t="shared" si="12"/>
        <v>1261</v>
      </c>
      <c r="O37" s="26">
        <f t="shared" si="16"/>
        <v>2201</v>
      </c>
      <c r="P37" s="26">
        <f t="shared" si="10"/>
        <v>10782</v>
      </c>
      <c r="Q37" s="26">
        <f t="shared" si="17"/>
        <v>10744</v>
      </c>
      <c r="R37" s="26">
        <f t="shared" si="18"/>
        <v>38</v>
      </c>
      <c r="S37" s="26">
        <f t="shared" si="5"/>
        <v>34919</v>
      </c>
      <c r="T37" s="27">
        <f t="shared" si="6"/>
        <v>48646</v>
      </c>
      <c r="U37" s="81">
        <f t="shared" si="21"/>
        <v>4596</v>
      </c>
      <c r="V37" s="26">
        <f t="shared" si="19"/>
        <v>194</v>
      </c>
      <c r="W37" s="27">
        <f t="shared" si="20"/>
        <v>4402</v>
      </c>
    </row>
    <row r="38" spans="1:23" x14ac:dyDescent="0.25">
      <c r="A38" s="25" t="s">
        <v>33</v>
      </c>
      <c r="B38" s="21">
        <f>'расчет дотации'!I36</f>
        <v>60473</v>
      </c>
      <c r="C38" s="22">
        <f t="shared" si="7"/>
        <v>45895</v>
      </c>
      <c r="D38" s="23">
        <f t="shared" si="8"/>
        <v>2417</v>
      </c>
      <c r="E38" s="23">
        <f>ИНП!E36</f>
        <v>9149</v>
      </c>
      <c r="F38" s="23">
        <f>ИНП!F36</f>
        <v>60</v>
      </c>
      <c r="G38" s="23">
        <f>ИНП!C36</f>
        <v>36746</v>
      </c>
      <c r="H38" s="24">
        <f>ИНП!D36</f>
        <v>2357</v>
      </c>
      <c r="I38" s="5">
        <f t="shared" si="13"/>
        <v>0.64999999999999991</v>
      </c>
      <c r="J38" s="1">
        <f t="shared" si="14"/>
        <v>0.98</v>
      </c>
      <c r="K38" s="1">
        <f t="shared" si="15"/>
        <v>0.89999999999999991</v>
      </c>
      <c r="L38" s="26">
        <f t="shared" si="9"/>
        <v>40100</v>
      </c>
      <c r="M38" s="26">
        <f t="shared" si="11"/>
        <v>2901</v>
      </c>
      <c r="N38" s="26">
        <f t="shared" si="12"/>
        <v>1182</v>
      </c>
      <c r="O38" s="26">
        <f t="shared" si="16"/>
        <v>1719</v>
      </c>
      <c r="P38" s="26">
        <f t="shared" si="10"/>
        <v>8938</v>
      </c>
      <c r="Q38" s="26">
        <f t="shared" si="17"/>
        <v>8696</v>
      </c>
      <c r="R38" s="26">
        <f t="shared" si="18"/>
        <v>242</v>
      </c>
      <c r="S38" s="26">
        <f t="shared" si="5"/>
        <v>28261</v>
      </c>
      <c r="T38" s="27">
        <f t="shared" si="6"/>
        <v>32212</v>
      </c>
      <c r="U38" s="81">
        <f t="shared" si="21"/>
        <v>3621</v>
      </c>
      <c r="V38" s="26">
        <f t="shared" si="19"/>
        <v>182</v>
      </c>
      <c r="W38" s="27">
        <f t="shared" si="20"/>
        <v>3439</v>
      </c>
    </row>
    <row r="39" spans="1:23" x14ac:dyDescent="0.25">
      <c r="A39" s="25" t="s">
        <v>34</v>
      </c>
      <c r="B39" s="21">
        <f>'расчет дотации'!I37</f>
        <v>111394</v>
      </c>
      <c r="C39" s="22">
        <f t="shared" si="7"/>
        <v>69749</v>
      </c>
      <c r="D39" s="23">
        <f t="shared" si="8"/>
        <v>4694</v>
      </c>
      <c r="E39" s="23">
        <f>ИНП!E37</f>
        <v>26054</v>
      </c>
      <c r="F39" s="23">
        <f>ИНП!F37</f>
        <v>1839</v>
      </c>
      <c r="G39" s="23">
        <f>ИНП!C37</f>
        <v>43695</v>
      </c>
      <c r="H39" s="24">
        <f>ИНП!D37</f>
        <v>2855</v>
      </c>
      <c r="I39" s="5">
        <f t="shared" si="13"/>
        <v>0.64999999999999991</v>
      </c>
      <c r="J39" s="1">
        <f t="shared" si="14"/>
        <v>0.98</v>
      </c>
      <c r="K39" s="1">
        <f t="shared" si="15"/>
        <v>0.89999999999999991</v>
      </c>
      <c r="L39" s="26">
        <f t="shared" si="9"/>
        <v>60956</v>
      </c>
      <c r="M39" s="26">
        <f t="shared" si="11"/>
        <v>5190</v>
      </c>
      <c r="N39" s="26">
        <f t="shared" si="12"/>
        <v>3148</v>
      </c>
      <c r="O39" s="26">
        <f t="shared" si="16"/>
        <v>2042</v>
      </c>
      <c r="P39" s="26">
        <f t="shared" si="10"/>
        <v>13480</v>
      </c>
      <c r="Q39" s="26">
        <f t="shared" si="17"/>
        <v>13011</v>
      </c>
      <c r="R39" s="26">
        <f t="shared" si="18"/>
        <v>469</v>
      </c>
      <c r="S39" s="26">
        <f t="shared" si="5"/>
        <v>42286</v>
      </c>
      <c r="T39" s="27">
        <f t="shared" si="6"/>
        <v>69108</v>
      </c>
      <c r="U39" s="81">
        <f t="shared" si="21"/>
        <v>4568</v>
      </c>
      <c r="V39" s="26">
        <f t="shared" si="19"/>
        <v>484</v>
      </c>
      <c r="W39" s="27">
        <f t="shared" si="20"/>
        <v>4084</v>
      </c>
    </row>
    <row r="40" spans="1:23" x14ac:dyDescent="0.25">
      <c r="A40" s="25" t="s">
        <v>35</v>
      </c>
      <c r="B40" s="21">
        <f>'расчет дотации'!I38</f>
        <v>60741</v>
      </c>
      <c r="C40" s="22">
        <f t="shared" si="7"/>
        <v>117390</v>
      </c>
      <c r="D40" s="23">
        <f t="shared" si="8"/>
        <v>609</v>
      </c>
      <c r="E40" s="23">
        <f>ИНП!E38</f>
        <v>117390</v>
      </c>
      <c r="F40" s="23">
        <f>ИНП!F38</f>
        <v>609</v>
      </c>
      <c r="G40" s="23">
        <f>ИНП!C38</f>
        <v>0</v>
      </c>
      <c r="H40" s="24">
        <f>ИНП!D38</f>
        <v>0</v>
      </c>
      <c r="I40" s="5">
        <f t="shared" si="13"/>
        <v>0.52012700000000001</v>
      </c>
      <c r="J40" s="1">
        <f t="shared" si="14"/>
        <v>0.85012700000000008</v>
      </c>
      <c r="K40" s="1">
        <f t="shared" si="15"/>
        <v>0.77012700000000001</v>
      </c>
      <c r="L40" s="26">
        <f t="shared" si="9"/>
        <v>99340</v>
      </c>
      <c r="M40" s="26">
        <f t="shared" si="11"/>
        <v>15182</v>
      </c>
      <c r="N40" s="26">
        <f t="shared" si="12"/>
        <v>15182</v>
      </c>
      <c r="O40" s="26">
        <f t="shared" si="16"/>
        <v>0</v>
      </c>
      <c r="P40" s="26">
        <f t="shared" si="10"/>
        <v>23417</v>
      </c>
      <c r="Q40" s="26">
        <f t="shared" si="17"/>
        <v>23356</v>
      </c>
      <c r="R40" s="26">
        <f t="shared" si="18"/>
        <v>61</v>
      </c>
      <c r="S40" s="26">
        <f t="shared" si="5"/>
        <v>60741</v>
      </c>
      <c r="T40" s="27">
        <f t="shared" si="6"/>
        <v>0</v>
      </c>
      <c r="U40" s="81">
        <f t="shared" si="21"/>
        <v>2336</v>
      </c>
      <c r="V40" s="26">
        <f t="shared" si="19"/>
        <v>2336</v>
      </c>
      <c r="W40" s="27">
        <f t="shared" si="20"/>
        <v>0</v>
      </c>
    </row>
    <row r="41" spans="1:23" x14ac:dyDescent="0.25">
      <c r="A41" s="25" t="s">
        <v>36</v>
      </c>
      <c r="B41" s="21">
        <f>'расчет дотации'!I39</f>
        <v>56359</v>
      </c>
      <c r="C41" s="22">
        <f t="shared" si="7"/>
        <v>35920</v>
      </c>
      <c r="D41" s="23">
        <f t="shared" si="8"/>
        <v>1042</v>
      </c>
      <c r="E41" s="23">
        <f>ИНП!E39</f>
        <v>5962</v>
      </c>
      <c r="F41" s="23">
        <f>ИНП!F39</f>
        <v>404</v>
      </c>
      <c r="G41" s="23">
        <f>ИНП!C39</f>
        <v>29958</v>
      </c>
      <c r="H41" s="24">
        <f>ИНП!D39</f>
        <v>638</v>
      </c>
      <c r="I41" s="5">
        <f t="shared" si="13"/>
        <v>0.64999999999999991</v>
      </c>
      <c r="J41" s="1">
        <f t="shared" si="14"/>
        <v>0.98</v>
      </c>
      <c r="K41" s="1">
        <f t="shared" si="15"/>
        <v>0.89999999999999991</v>
      </c>
      <c r="L41" s="26">
        <f t="shared" si="9"/>
        <v>31940</v>
      </c>
      <c r="M41" s="26">
        <f t="shared" si="11"/>
        <v>2189</v>
      </c>
      <c r="N41" s="26">
        <f t="shared" si="12"/>
        <v>723</v>
      </c>
      <c r="O41" s="26">
        <f t="shared" si="16"/>
        <v>1466</v>
      </c>
      <c r="P41" s="26">
        <f t="shared" si="10"/>
        <v>7080</v>
      </c>
      <c r="Q41" s="26">
        <f t="shared" si="17"/>
        <v>6976</v>
      </c>
      <c r="R41" s="26">
        <f t="shared" si="18"/>
        <v>104</v>
      </c>
      <c r="S41" s="26">
        <f t="shared" si="5"/>
        <v>22671</v>
      </c>
      <c r="T41" s="27">
        <f t="shared" si="6"/>
        <v>33688</v>
      </c>
      <c r="U41" s="81">
        <f t="shared" si="21"/>
        <v>3043</v>
      </c>
      <c r="V41" s="26">
        <f t="shared" si="19"/>
        <v>111</v>
      </c>
      <c r="W41" s="27">
        <f t="shared" si="20"/>
        <v>2932</v>
      </c>
    </row>
    <row r="42" spans="1:23" x14ac:dyDescent="0.25">
      <c r="A42" s="25" t="s">
        <v>37</v>
      </c>
      <c r="B42" s="21">
        <f>'расчет дотации'!I40</f>
        <v>69076</v>
      </c>
      <c r="C42" s="22">
        <f t="shared" si="7"/>
        <v>120903</v>
      </c>
      <c r="D42" s="23">
        <f t="shared" si="8"/>
        <v>2767</v>
      </c>
      <c r="E42" s="23">
        <f>ИНП!E40</f>
        <v>21743</v>
      </c>
      <c r="F42" s="23">
        <f>ИНП!F40</f>
        <v>115</v>
      </c>
      <c r="G42" s="23">
        <f>ИНП!C40</f>
        <v>99160</v>
      </c>
      <c r="H42" s="24">
        <f>ИНП!D40</f>
        <v>2652</v>
      </c>
      <c r="I42" s="5">
        <f t="shared" si="13"/>
        <v>0.58471600000000001</v>
      </c>
      <c r="J42" s="1">
        <f t="shared" si="14"/>
        <v>0.91471600000000008</v>
      </c>
      <c r="K42" s="1">
        <f t="shared" si="15"/>
        <v>0.83471600000000001</v>
      </c>
      <c r="L42" s="26">
        <f t="shared" si="9"/>
        <v>100617</v>
      </c>
      <c r="M42" s="26">
        <f t="shared" si="11"/>
        <v>7637</v>
      </c>
      <c r="N42" s="26">
        <f t="shared" si="12"/>
        <v>2812</v>
      </c>
      <c r="O42" s="26">
        <f t="shared" si="16"/>
        <v>4825</v>
      </c>
      <c r="P42" s="26">
        <f t="shared" si="10"/>
        <v>23904</v>
      </c>
      <c r="Q42" s="26">
        <f t="shared" si="17"/>
        <v>23627</v>
      </c>
      <c r="R42" s="26">
        <f t="shared" si="18"/>
        <v>277</v>
      </c>
      <c r="S42" s="26">
        <f t="shared" si="5"/>
        <v>69076</v>
      </c>
      <c r="T42" s="27">
        <f t="shared" si="6"/>
        <v>0</v>
      </c>
      <c r="U42" s="81">
        <f t="shared" si="21"/>
        <v>10084</v>
      </c>
      <c r="V42" s="26">
        <f t="shared" si="19"/>
        <v>433</v>
      </c>
      <c r="W42" s="27">
        <f t="shared" si="20"/>
        <v>9651</v>
      </c>
    </row>
    <row r="43" spans="1:23" x14ac:dyDescent="0.25">
      <c r="A43" s="25" t="s">
        <v>38</v>
      </c>
      <c r="B43" s="21">
        <f>'расчет дотации'!I41</f>
        <v>75193</v>
      </c>
      <c r="C43" s="22">
        <f t="shared" si="7"/>
        <v>80173</v>
      </c>
      <c r="D43" s="23">
        <f t="shared" si="8"/>
        <v>819</v>
      </c>
      <c r="E43" s="23">
        <f>ИНП!E41</f>
        <v>15663</v>
      </c>
      <c r="F43" s="23">
        <f>ИНП!F41</f>
        <v>56</v>
      </c>
      <c r="G43" s="23">
        <f>ИНП!C41</f>
        <v>64510</v>
      </c>
      <c r="H43" s="24">
        <f>ИНП!D41</f>
        <v>763</v>
      </c>
      <c r="I43" s="5">
        <f t="shared" si="13"/>
        <v>0.64999999999999991</v>
      </c>
      <c r="J43" s="1">
        <f t="shared" si="14"/>
        <v>0.98</v>
      </c>
      <c r="K43" s="1">
        <f t="shared" si="15"/>
        <v>0.89999999999999991</v>
      </c>
      <c r="L43" s="26">
        <f t="shared" si="9"/>
        <v>72749</v>
      </c>
      <c r="M43" s="26">
        <f t="shared" si="11"/>
        <v>5216</v>
      </c>
      <c r="N43" s="26">
        <f t="shared" si="12"/>
        <v>2029</v>
      </c>
      <c r="O43" s="26">
        <f t="shared" si="16"/>
        <v>3187</v>
      </c>
      <c r="P43" s="26">
        <f t="shared" si="10"/>
        <v>15953</v>
      </c>
      <c r="Q43" s="26">
        <f t="shared" si="17"/>
        <v>15871</v>
      </c>
      <c r="R43" s="26">
        <f t="shared" si="18"/>
        <v>82</v>
      </c>
      <c r="S43" s="26">
        <f t="shared" si="5"/>
        <v>51580</v>
      </c>
      <c r="T43" s="27">
        <f t="shared" si="6"/>
        <v>23613</v>
      </c>
      <c r="U43" s="81">
        <f t="shared" si="21"/>
        <v>6687</v>
      </c>
      <c r="V43" s="26">
        <f t="shared" si="19"/>
        <v>312</v>
      </c>
      <c r="W43" s="27">
        <f t="shared" si="20"/>
        <v>6375</v>
      </c>
    </row>
    <row r="44" spans="1:23" x14ac:dyDescent="0.25">
      <c r="A44" s="25" t="s">
        <v>39</v>
      </c>
      <c r="B44" s="21">
        <f>'расчет дотации'!I42</f>
        <v>81351</v>
      </c>
      <c r="C44" s="22">
        <f t="shared" si="7"/>
        <v>50005</v>
      </c>
      <c r="D44" s="23">
        <f t="shared" si="8"/>
        <v>1146</v>
      </c>
      <c r="E44" s="23">
        <f>ИНП!E42</f>
        <v>9157</v>
      </c>
      <c r="F44" s="23">
        <f>ИНП!F42</f>
        <v>287</v>
      </c>
      <c r="G44" s="23">
        <f>ИНП!C42</f>
        <v>40848</v>
      </c>
      <c r="H44" s="24">
        <f>ИНП!D42</f>
        <v>859</v>
      </c>
      <c r="I44" s="5">
        <f t="shared" si="13"/>
        <v>0.64999999999999991</v>
      </c>
      <c r="J44" s="1">
        <f t="shared" si="14"/>
        <v>0.98</v>
      </c>
      <c r="K44" s="1">
        <f t="shared" si="15"/>
        <v>0.89999999999999991</v>
      </c>
      <c r="L44" s="26">
        <f t="shared" si="9"/>
        <v>44797</v>
      </c>
      <c r="M44" s="26">
        <f t="shared" si="11"/>
        <v>3152</v>
      </c>
      <c r="N44" s="26">
        <f t="shared" si="12"/>
        <v>1153</v>
      </c>
      <c r="O44" s="26">
        <f t="shared" si="16"/>
        <v>1999</v>
      </c>
      <c r="P44" s="26">
        <f t="shared" si="10"/>
        <v>9887</v>
      </c>
      <c r="Q44" s="26">
        <f t="shared" si="17"/>
        <v>9772</v>
      </c>
      <c r="R44" s="26">
        <f t="shared" si="18"/>
        <v>115</v>
      </c>
      <c r="S44" s="26">
        <f t="shared" si="5"/>
        <v>31758</v>
      </c>
      <c r="T44" s="27">
        <f t="shared" si="6"/>
        <v>49593</v>
      </c>
      <c r="U44" s="81">
        <f t="shared" si="21"/>
        <v>4176</v>
      </c>
      <c r="V44" s="26">
        <f t="shared" si="19"/>
        <v>177</v>
      </c>
      <c r="W44" s="27">
        <f t="shared" si="20"/>
        <v>3999</v>
      </c>
    </row>
    <row r="45" spans="1:23" x14ac:dyDescent="0.25">
      <c r="A45" s="25" t="s">
        <v>40</v>
      </c>
      <c r="B45" s="21">
        <f>'расчет дотации'!I43</f>
        <v>104844</v>
      </c>
      <c r="C45" s="22">
        <f t="shared" si="7"/>
        <v>151814</v>
      </c>
      <c r="D45" s="23">
        <f t="shared" si="8"/>
        <v>7924</v>
      </c>
      <c r="E45" s="23">
        <f>ИНП!E43</f>
        <v>49062</v>
      </c>
      <c r="F45" s="23">
        <f>ИНП!F43</f>
        <v>3481</v>
      </c>
      <c r="G45" s="23">
        <f>ИНП!C43</f>
        <v>102752</v>
      </c>
      <c r="H45" s="24">
        <f>ИНП!D43</f>
        <v>4443</v>
      </c>
      <c r="I45" s="5">
        <f t="shared" si="13"/>
        <v>0.64999999999999991</v>
      </c>
      <c r="J45" s="1">
        <f t="shared" si="14"/>
        <v>0.98</v>
      </c>
      <c r="K45" s="1">
        <f t="shared" si="15"/>
        <v>0.89999999999999991</v>
      </c>
      <c r="L45" s="26">
        <f t="shared" si="9"/>
        <v>133940</v>
      </c>
      <c r="M45" s="26">
        <f t="shared" si="11"/>
        <v>10841</v>
      </c>
      <c r="N45" s="26">
        <f t="shared" si="12"/>
        <v>5926</v>
      </c>
      <c r="O45" s="26">
        <f t="shared" si="16"/>
        <v>4915</v>
      </c>
      <c r="P45" s="26">
        <f t="shared" si="10"/>
        <v>29570</v>
      </c>
      <c r="Q45" s="26">
        <f t="shared" si="17"/>
        <v>28778</v>
      </c>
      <c r="R45" s="26">
        <f t="shared" si="18"/>
        <v>792</v>
      </c>
      <c r="S45" s="26">
        <f t="shared" si="5"/>
        <v>93529</v>
      </c>
      <c r="T45" s="27">
        <f t="shared" si="6"/>
        <v>11315</v>
      </c>
      <c r="U45" s="81">
        <f t="shared" si="21"/>
        <v>10743</v>
      </c>
      <c r="V45" s="26">
        <f t="shared" si="19"/>
        <v>912</v>
      </c>
      <c r="W45" s="27">
        <f t="shared" si="20"/>
        <v>9831</v>
      </c>
    </row>
    <row r="46" spans="1:23" x14ac:dyDescent="0.25">
      <c r="A46" s="25" t="s">
        <v>41</v>
      </c>
      <c r="B46" s="21">
        <f>'расчет дотации'!I44</f>
        <v>101850</v>
      </c>
      <c r="C46" s="22">
        <f t="shared" si="7"/>
        <v>123348</v>
      </c>
      <c r="D46" s="23">
        <f t="shared" si="8"/>
        <v>1101</v>
      </c>
      <c r="E46" s="23">
        <f>ИНП!E44</f>
        <v>123348</v>
      </c>
      <c r="F46" s="23">
        <f>ИНП!F44</f>
        <v>1101</v>
      </c>
      <c r="G46" s="23">
        <f>ИНП!C44</f>
        <v>0</v>
      </c>
      <c r="H46" s="24">
        <f>ИНП!D44</f>
        <v>0</v>
      </c>
      <c r="I46" s="5">
        <f t="shared" si="13"/>
        <v>0.64999999999999991</v>
      </c>
      <c r="J46" s="1">
        <f t="shared" si="14"/>
        <v>0.98</v>
      </c>
      <c r="K46" s="1">
        <f t="shared" si="15"/>
        <v>0.89999999999999991</v>
      </c>
      <c r="L46" s="26">
        <f t="shared" si="9"/>
        <v>119912</v>
      </c>
      <c r="M46" s="26">
        <f t="shared" si="11"/>
        <v>15892</v>
      </c>
      <c r="N46" s="26">
        <f t="shared" si="12"/>
        <v>15892</v>
      </c>
      <c r="O46" s="26">
        <f t="shared" si="16"/>
        <v>0</v>
      </c>
      <c r="P46" s="26">
        <f t="shared" si="10"/>
        <v>24559</v>
      </c>
      <c r="Q46" s="26">
        <f t="shared" si="17"/>
        <v>24449</v>
      </c>
      <c r="R46" s="26">
        <f t="shared" si="18"/>
        <v>110</v>
      </c>
      <c r="S46" s="26">
        <f t="shared" si="5"/>
        <v>79461</v>
      </c>
      <c r="T46" s="27">
        <f t="shared" si="6"/>
        <v>22389</v>
      </c>
      <c r="U46" s="81">
        <f t="shared" si="21"/>
        <v>2445</v>
      </c>
      <c r="V46" s="26">
        <f t="shared" si="19"/>
        <v>2445</v>
      </c>
      <c r="W46" s="27">
        <f t="shared" si="20"/>
        <v>0</v>
      </c>
    </row>
    <row r="47" spans="1:23" x14ac:dyDescent="0.25">
      <c r="A47" s="25" t="s">
        <v>42</v>
      </c>
      <c r="B47" s="21">
        <f>'расчет дотации'!I45</f>
        <v>86313</v>
      </c>
      <c r="C47" s="22">
        <f t="shared" si="7"/>
        <v>231709</v>
      </c>
      <c r="D47" s="23">
        <f t="shared" si="8"/>
        <v>6807</v>
      </c>
      <c r="E47" s="23">
        <f>ИНП!E45</f>
        <v>69404</v>
      </c>
      <c r="F47" s="23">
        <f>ИНП!F45</f>
        <v>101</v>
      </c>
      <c r="G47" s="23">
        <f>ИНП!C45</f>
        <v>162305</v>
      </c>
      <c r="H47" s="24">
        <f>ИНП!D45</f>
        <v>6706</v>
      </c>
      <c r="I47" s="5">
        <f t="shared" si="13"/>
        <v>0.38378000000000001</v>
      </c>
      <c r="J47" s="1">
        <f t="shared" si="14"/>
        <v>0.71378000000000008</v>
      </c>
      <c r="K47" s="1">
        <f t="shared" si="15"/>
        <v>0.63378000000000001</v>
      </c>
      <c r="L47" s="26">
        <f t="shared" si="9"/>
        <v>148763</v>
      </c>
      <c r="M47" s="26">
        <f t="shared" si="11"/>
        <v>16789</v>
      </c>
      <c r="N47" s="26">
        <f t="shared" si="12"/>
        <v>9009</v>
      </c>
      <c r="O47" s="26">
        <f t="shared" si="16"/>
        <v>7780</v>
      </c>
      <c r="P47" s="26">
        <f>Q47+R47</f>
        <v>45661</v>
      </c>
      <c r="Q47" s="26">
        <f t="shared" si="17"/>
        <v>44980</v>
      </c>
      <c r="R47" s="26">
        <f t="shared" si="18"/>
        <v>681</v>
      </c>
      <c r="S47" s="26">
        <f t="shared" si="5"/>
        <v>86313</v>
      </c>
      <c r="T47" s="27">
        <f t="shared" si="6"/>
        <v>0</v>
      </c>
      <c r="U47" s="81">
        <f t="shared" si="21"/>
        <v>16946</v>
      </c>
      <c r="V47" s="26">
        <f t="shared" si="19"/>
        <v>1386</v>
      </c>
      <c r="W47" s="27">
        <f t="shared" si="20"/>
        <v>15560</v>
      </c>
    </row>
    <row r="48" spans="1:23" x14ac:dyDescent="0.25">
      <c r="A48" s="25" t="s">
        <v>43</v>
      </c>
      <c r="B48" s="21">
        <f>'расчет дотации'!I46</f>
        <v>83397</v>
      </c>
      <c r="C48" s="22">
        <f t="shared" si="7"/>
        <v>45908</v>
      </c>
      <c r="D48" s="23">
        <f t="shared" si="8"/>
        <v>1155</v>
      </c>
      <c r="E48" s="23">
        <f>ИНП!E46</f>
        <v>10236</v>
      </c>
      <c r="F48" s="23">
        <f>ИНП!F46</f>
        <v>894</v>
      </c>
      <c r="G48" s="23">
        <f>ИНП!C46</f>
        <v>35672</v>
      </c>
      <c r="H48" s="24">
        <f>ИНП!D46</f>
        <v>261</v>
      </c>
      <c r="I48" s="5">
        <f t="shared" si="13"/>
        <v>0.64999999999999991</v>
      </c>
      <c r="J48" s="1">
        <f t="shared" si="14"/>
        <v>0.98</v>
      </c>
      <c r="K48" s="1">
        <f t="shared" si="15"/>
        <v>0.89999999999999991</v>
      </c>
      <c r="L48" s="26">
        <f t="shared" si="9"/>
        <v>41141</v>
      </c>
      <c r="M48" s="26">
        <f t="shared" si="11"/>
        <v>2985</v>
      </c>
      <c r="N48" s="26">
        <f t="shared" si="12"/>
        <v>1214</v>
      </c>
      <c r="O48" s="26">
        <f t="shared" si="16"/>
        <v>1771</v>
      </c>
      <c r="P48" s="26">
        <f t="shared" si="10"/>
        <v>9067</v>
      </c>
      <c r="Q48" s="26">
        <f t="shared" si="17"/>
        <v>8951</v>
      </c>
      <c r="R48" s="26">
        <f t="shared" si="18"/>
        <v>116</v>
      </c>
      <c r="S48" s="26">
        <f t="shared" si="5"/>
        <v>29089</v>
      </c>
      <c r="T48" s="27">
        <f t="shared" si="6"/>
        <v>54308</v>
      </c>
      <c r="U48" s="81">
        <f t="shared" si="21"/>
        <v>3728</v>
      </c>
      <c r="V48" s="26">
        <f t="shared" si="19"/>
        <v>187</v>
      </c>
      <c r="W48" s="27">
        <f t="shared" si="20"/>
        <v>3541</v>
      </c>
    </row>
    <row r="49" spans="1:23" x14ac:dyDescent="0.25">
      <c r="A49" s="25" t="s">
        <v>44</v>
      </c>
      <c r="B49" s="21">
        <f>'расчет дотации'!I47</f>
        <v>29313</v>
      </c>
      <c r="C49" s="22">
        <f t="shared" si="7"/>
        <v>140307</v>
      </c>
      <c r="D49" s="23">
        <f t="shared" si="8"/>
        <v>534</v>
      </c>
      <c r="E49" s="23">
        <f>ИНП!E47</f>
        <v>0</v>
      </c>
      <c r="F49" s="23">
        <f>ИНП!F47</f>
        <v>0</v>
      </c>
      <c r="G49" s="23">
        <f>ИНП!C47</f>
        <v>140307</v>
      </c>
      <c r="H49" s="24">
        <f>ИНП!D47</f>
        <v>534</v>
      </c>
      <c r="I49" s="5">
        <f>MIN(ROUND(B49/(C49-D49),6),100%-$C$55-$I$55)</f>
        <v>0.20971899999999999</v>
      </c>
      <c r="J49" s="1"/>
      <c r="K49" s="1">
        <f>$C$55+$I$55+I49</f>
        <v>0.35971900000000001</v>
      </c>
      <c r="L49" s="26">
        <f t="shared" si="9"/>
        <v>50279</v>
      </c>
      <c r="M49" s="26">
        <f>SUM(N49:O49)</f>
        <v>20966</v>
      </c>
      <c r="N49" s="26">
        <v>0</v>
      </c>
      <c r="O49" s="26">
        <f>ROUND($C$55*(G49-H49),0)</f>
        <v>20966</v>
      </c>
      <c r="P49" s="26">
        <f t="shared" si="10"/>
        <v>0</v>
      </c>
      <c r="Q49" s="26">
        <f>ROUND($I$55*(C49-D49),0)</f>
        <v>0</v>
      </c>
      <c r="R49" s="26">
        <f>ROUND($I$55*D49,0)</f>
        <v>0</v>
      </c>
      <c r="S49" s="26">
        <f t="shared" si="5"/>
        <v>29313</v>
      </c>
      <c r="T49" s="27">
        <f t="shared" si="6"/>
        <v>0</v>
      </c>
      <c r="U49" s="81"/>
      <c r="V49" s="26"/>
      <c r="W49" s="27"/>
    </row>
    <row r="50" spans="1:23" x14ac:dyDescent="0.25">
      <c r="A50" s="28" t="s">
        <v>45</v>
      </c>
      <c r="B50" s="21">
        <f>'расчет дотации'!I48</f>
        <v>0</v>
      </c>
      <c r="C50" s="22">
        <f t="shared" si="7"/>
        <v>87743</v>
      </c>
      <c r="D50" s="23">
        <f t="shared" si="8"/>
        <v>0</v>
      </c>
      <c r="E50" s="23">
        <f>ИНП!E48</f>
        <v>0</v>
      </c>
      <c r="F50" s="23">
        <f>ИНП!F48</f>
        <v>0</v>
      </c>
      <c r="G50" s="23">
        <f>ИНП!C48</f>
        <v>87743</v>
      </c>
      <c r="H50" s="24">
        <f>ИНП!D48</f>
        <v>0</v>
      </c>
      <c r="I50" s="6">
        <f>MIN(ROUND(B50/(C50-D50),6),100%-$C$55-$I$55)</f>
        <v>0</v>
      </c>
      <c r="J50" s="2"/>
      <c r="K50" s="2">
        <f>$C$55+$I$55+I50</f>
        <v>0.15</v>
      </c>
      <c r="L50" s="29">
        <f t="shared" si="9"/>
        <v>13161</v>
      </c>
      <c r="M50" s="29">
        <f>SUM(N50:O50)</f>
        <v>13161</v>
      </c>
      <c r="N50" s="29">
        <v>0</v>
      </c>
      <c r="O50" s="29">
        <f>ROUND($C$55*(G50-H50),0)</f>
        <v>13161</v>
      </c>
      <c r="P50" s="29">
        <f t="shared" si="10"/>
        <v>0</v>
      </c>
      <c r="Q50" s="29">
        <f>ROUND($I$55*(C50-D50),0)</f>
        <v>0</v>
      </c>
      <c r="R50" s="29">
        <f>ROUND($I$55*D50,0)</f>
        <v>0</v>
      </c>
      <c r="S50" s="29">
        <f t="shared" si="5"/>
        <v>0</v>
      </c>
      <c r="T50" s="30">
        <f t="shared" si="6"/>
        <v>0</v>
      </c>
      <c r="U50" s="82"/>
      <c r="V50" s="29"/>
      <c r="W50" s="30"/>
    </row>
    <row r="51" spans="1:23" x14ac:dyDescent="0.25">
      <c r="A51" s="31" t="s">
        <v>407</v>
      </c>
      <c r="B51" s="32">
        <f t="shared" ref="B51:H51" si="22">SUM(B8:B50)</f>
        <v>3294404.6128729964</v>
      </c>
      <c r="C51" s="33">
        <f t="shared" si="22"/>
        <v>19222839</v>
      </c>
      <c r="D51" s="34">
        <f t="shared" si="22"/>
        <v>541319</v>
      </c>
      <c r="E51" s="34">
        <f t="shared" si="22"/>
        <v>2344518</v>
      </c>
      <c r="F51" s="34">
        <f t="shared" si="22"/>
        <v>103522</v>
      </c>
      <c r="G51" s="34">
        <f t="shared" si="22"/>
        <v>16878321</v>
      </c>
      <c r="H51" s="35">
        <f t="shared" si="22"/>
        <v>437797</v>
      </c>
      <c r="I51" s="36"/>
      <c r="J51" s="83"/>
      <c r="K51" s="83"/>
      <c r="L51" s="84">
        <f t="shared" ref="L51:W51" si="23">SUM(L8:L50)</f>
        <v>6138544</v>
      </c>
      <c r="M51" s="84">
        <f t="shared" si="23"/>
        <v>2403378</v>
      </c>
      <c r="N51" s="84">
        <f>SUM(N8:N50)</f>
        <v>291331</v>
      </c>
      <c r="O51" s="84">
        <f>SUM(O8:O50)</f>
        <v>2112047</v>
      </c>
      <c r="P51" s="84">
        <f>SUM(P8:P50)</f>
        <v>1179709</v>
      </c>
      <c r="Q51" s="84">
        <f t="shared" si="23"/>
        <v>1156263</v>
      </c>
      <c r="R51" s="84">
        <f t="shared" si="23"/>
        <v>23446</v>
      </c>
      <c r="S51" s="84">
        <f>SUM(S8:S50)</f>
        <v>2555457</v>
      </c>
      <c r="T51" s="85">
        <f t="shared" si="23"/>
        <v>738948</v>
      </c>
      <c r="U51" s="86">
        <f t="shared" si="23"/>
        <v>398851</v>
      </c>
      <c r="V51" s="84">
        <f t="shared" si="23"/>
        <v>44820</v>
      </c>
      <c r="W51" s="85">
        <f t="shared" si="23"/>
        <v>354031</v>
      </c>
    </row>
    <row r="52" spans="1:23" x14ac:dyDescent="0.25">
      <c r="S52" s="80"/>
      <c r="T52" s="80"/>
      <c r="U52" s="80"/>
      <c r="V52" s="80"/>
      <c r="W52" s="80"/>
    </row>
    <row r="53" spans="1:23" ht="15" customHeight="1" x14ac:dyDescent="0.25">
      <c r="B53" s="236" t="s">
        <v>49</v>
      </c>
      <c r="C53" s="244" t="s">
        <v>50</v>
      </c>
      <c r="D53" s="245"/>
      <c r="E53" s="245"/>
      <c r="F53" s="245"/>
      <c r="G53" s="245"/>
      <c r="H53" s="246"/>
      <c r="I53" s="238" t="s">
        <v>51</v>
      </c>
      <c r="J53" s="239"/>
      <c r="K53" s="240"/>
      <c r="O53" s="102"/>
      <c r="P53" s="102"/>
    </row>
    <row r="54" spans="1:23" x14ac:dyDescent="0.25">
      <c r="B54" s="237"/>
      <c r="C54" s="88" t="s">
        <v>47</v>
      </c>
      <c r="D54" s="89" t="s">
        <v>52</v>
      </c>
      <c r="E54" s="89" t="s">
        <v>53</v>
      </c>
      <c r="F54" s="89" t="s">
        <v>397</v>
      </c>
      <c r="G54" s="89" t="s">
        <v>396</v>
      </c>
      <c r="H54" s="90" t="s">
        <v>408</v>
      </c>
      <c r="I54" s="88" t="s">
        <v>47</v>
      </c>
      <c r="J54" s="91" t="s">
        <v>409</v>
      </c>
      <c r="K54" s="92" t="s">
        <v>410</v>
      </c>
      <c r="O54" s="102"/>
      <c r="P54" s="102"/>
    </row>
    <row r="55" spans="1:23" x14ac:dyDescent="0.25">
      <c r="B55" s="93" t="s">
        <v>395</v>
      </c>
      <c r="C55" s="94">
        <v>0.15</v>
      </c>
      <c r="D55" s="95">
        <v>0.13</v>
      </c>
      <c r="E55" s="95">
        <v>0.05</v>
      </c>
      <c r="F55" s="95">
        <v>0.02</v>
      </c>
      <c r="G55" s="95">
        <v>0.1</v>
      </c>
      <c r="H55" s="96">
        <v>0.15</v>
      </c>
      <c r="I55" s="94">
        <v>0</v>
      </c>
      <c r="J55" s="97">
        <v>0.2</v>
      </c>
      <c r="K55" s="98">
        <v>0.1</v>
      </c>
      <c r="O55" s="102"/>
      <c r="P55" s="102"/>
    </row>
    <row r="56" spans="1:23" ht="7.5" customHeight="1" x14ac:dyDescent="0.25">
      <c r="O56" s="102"/>
      <c r="P56" s="102"/>
    </row>
    <row r="57" spans="1:23" x14ac:dyDescent="0.25">
      <c r="B57" s="102"/>
      <c r="C57" s="103"/>
      <c r="D57" s="104" t="s">
        <v>395</v>
      </c>
      <c r="P57" s="102"/>
    </row>
    <row r="58" spans="1:23" x14ac:dyDescent="0.25">
      <c r="B58" s="224" t="s">
        <v>477</v>
      </c>
      <c r="C58" s="225"/>
      <c r="D58" s="105">
        <f>C51</f>
        <v>19222839</v>
      </c>
    </row>
    <row r="59" spans="1:23" ht="25.5" customHeight="1" x14ac:dyDescent="0.25">
      <c r="B59" s="232" t="s">
        <v>478</v>
      </c>
      <c r="C59" s="233"/>
      <c r="D59" s="105">
        <f>M51</f>
        <v>2403378</v>
      </c>
      <c r="F59" s="234" t="s">
        <v>482</v>
      </c>
      <c r="G59" s="235"/>
      <c r="H59" s="106">
        <f>D59+D62</f>
        <v>2802229</v>
      </c>
      <c r="I59" s="107">
        <f>H59/D58</f>
        <v>0.14577602194972344</v>
      </c>
      <c r="J59" s="108"/>
    </row>
    <row r="60" spans="1:23" ht="27" customHeight="1" x14ac:dyDescent="0.25">
      <c r="B60" s="232" t="s">
        <v>479</v>
      </c>
      <c r="C60" s="233"/>
      <c r="D60" s="105">
        <f>P51</f>
        <v>1179709</v>
      </c>
      <c r="F60" s="226" t="s">
        <v>483</v>
      </c>
      <c r="G60" s="227"/>
      <c r="H60" s="109">
        <f>D60</f>
        <v>1179709</v>
      </c>
      <c r="I60" s="110">
        <f>H60/D58</f>
        <v>6.1370175341946109E-2</v>
      </c>
      <c r="J60" s="228">
        <f>I61+I60</f>
        <v>0.19430875949176915</v>
      </c>
      <c r="L60" s="222" t="s">
        <v>486</v>
      </c>
      <c r="M60" s="222"/>
      <c r="N60" s="222"/>
      <c r="O60" s="222"/>
      <c r="P60" s="113">
        <f>B51</f>
        <v>3294404.6128729964</v>
      </c>
    </row>
    <row r="61" spans="1:23" ht="26.25" customHeight="1" x14ac:dyDescent="0.25">
      <c r="B61" s="232" t="s">
        <v>480</v>
      </c>
      <c r="C61" s="233"/>
      <c r="D61" s="105">
        <f>S51</f>
        <v>2555457</v>
      </c>
      <c r="F61" s="226" t="s">
        <v>484</v>
      </c>
      <c r="G61" s="227"/>
      <c r="H61" s="109">
        <f>D61</f>
        <v>2555457</v>
      </c>
      <c r="I61" s="110">
        <f>H61/D58</f>
        <v>0.13293858414982304</v>
      </c>
      <c r="J61" s="229"/>
      <c r="L61" s="223" t="s">
        <v>487</v>
      </c>
      <c r="M61" s="223"/>
      <c r="N61" s="223"/>
      <c r="O61" s="223"/>
      <c r="P61" s="113">
        <f>(J60-0.15)*D58</f>
        <v>851740.15000000037</v>
      </c>
    </row>
    <row r="62" spans="1:23" x14ac:dyDescent="0.25">
      <c r="B62" s="232" t="s">
        <v>481</v>
      </c>
      <c r="C62" s="233"/>
      <c r="D62" s="105">
        <f>U51</f>
        <v>398851</v>
      </c>
      <c r="F62" s="230" t="s">
        <v>485</v>
      </c>
      <c r="G62" s="231"/>
      <c r="H62" s="111">
        <f>D58-H59-H60-H61</f>
        <v>12685444</v>
      </c>
      <c r="I62" s="112">
        <f>H62/D58</f>
        <v>0.65991521855850743</v>
      </c>
      <c r="J62" s="108"/>
    </row>
    <row r="64" spans="1:23" x14ac:dyDescent="0.25">
      <c r="L64" s="102"/>
      <c r="M64" s="102"/>
      <c r="N64" s="102"/>
      <c r="O64" s="102"/>
      <c r="P64" s="102"/>
    </row>
    <row r="65" ht="26.25" customHeight="1" x14ac:dyDescent="0.25"/>
    <row r="66" ht="26.25" customHeight="1" x14ac:dyDescent="0.25"/>
  </sheetData>
  <mergeCells count="41">
    <mergeCell ref="B1:L1"/>
    <mergeCell ref="A3:A6"/>
    <mergeCell ref="B3:B6"/>
    <mergeCell ref="C3:H3"/>
    <mergeCell ref="I3:T3"/>
    <mergeCell ref="Q5:R5"/>
    <mergeCell ref="S5:S6"/>
    <mergeCell ref="U3:U6"/>
    <mergeCell ref="V3:W3"/>
    <mergeCell ref="C4:C6"/>
    <mergeCell ref="D4:D6"/>
    <mergeCell ref="E4:E6"/>
    <mergeCell ref="F4:F6"/>
    <mergeCell ref="G4:G6"/>
    <mergeCell ref="H4:H6"/>
    <mergeCell ref="I4:I6"/>
    <mergeCell ref="J4:J6"/>
    <mergeCell ref="T4:T6"/>
    <mergeCell ref="V4:V6"/>
    <mergeCell ref="W4:W6"/>
    <mergeCell ref="M5:M6"/>
    <mergeCell ref="N5:O5"/>
    <mergeCell ref="P5:P6"/>
    <mergeCell ref="B53:B54"/>
    <mergeCell ref="I53:K53"/>
    <mergeCell ref="L4:L6"/>
    <mergeCell ref="M4:S4"/>
    <mergeCell ref="K4:K6"/>
    <mergeCell ref="C53:H53"/>
    <mergeCell ref="F62:G62"/>
    <mergeCell ref="B59:C59"/>
    <mergeCell ref="B60:C60"/>
    <mergeCell ref="B61:C61"/>
    <mergeCell ref="B62:C62"/>
    <mergeCell ref="F59:G59"/>
    <mergeCell ref="L60:O60"/>
    <mergeCell ref="L61:O61"/>
    <mergeCell ref="B58:C58"/>
    <mergeCell ref="F60:G60"/>
    <mergeCell ref="J60:J61"/>
    <mergeCell ref="F61:G61"/>
  </mergeCells>
  <conditionalFormatting sqref="A8:E50 G8:V50">
    <cfRule type="expression" dxfId="1" priority="2">
      <formula>$S:$S=90%-#REF!</formula>
    </cfRule>
  </conditionalFormatting>
  <conditionalFormatting sqref="W8:W50 F8:F50">
    <cfRule type="expression" dxfId="0" priority="1">
      <formula>$S:$S=90%-#REF!</formula>
    </cfRule>
  </conditionalFormatting>
  <printOptions horizontalCentered="1" verticalCentered="1"/>
  <pageMargins left="0.23622047244094491" right="0.23622047244094491" top="0.15748031496062992" bottom="0.15748031496062992" header="0.15748031496062992" footer="0.15748031496062992"/>
  <pageSetup paperSize="9" scale="57" fitToWidth="0" orientation="landscape" r:id="rId1"/>
  <headerFooter>
    <oddFooter>&amp;R&amp;P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3"/>
  <sheetViews>
    <sheetView workbookViewId="0">
      <selection activeCell="E10" sqref="E10"/>
    </sheetView>
  </sheetViews>
  <sheetFormatPr defaultRowHeight="15" x14ac:dyDescent="0.25"/>
  <cols>
    <col min="1" max="1" width="13.28515625" customWidth="1"/>
  </cols>
  <sheetData>
    <row r="1" spans="1:3" ht="15.75" thickBot="1" x14ac:dyDescent="0.3">
      <c r="A1" s="8"/>
      <c r="B1" s="7"/>
    </row>
    <row r="2" spans="1:3" ht="25.5" x14ac:dyDescent="0.25">
      <c r="A2" s="9" t="s">
        <v>2</v>
      </c>
      <c r="B2" s="9" t="s">
        <v>61</v>
      </c>
      <c r="C2" t="str">
        <f>A2</f>
        <v>ОКТМО</v>
      </c>
    </row>
    <row r="3" spans="1:3" ht="15.75" x14ac:dyDescent="0.25">
      <c r="A3" s="11">
        <v>28714</v>
      </c>
      <c r="B3" s="12" t="s">
        <v>3</v>
      </c>
      <c r="C3" s="7">
        <f t="shared" ref="C3:C66" si="0">A3</f>
        <v>28714</v>
      </c>
    </row>
    <row r="4" spans="1:3" ht="15.75" x14ac:dyDescent="0.25">
      <c r="A4" s="11">
        <v>28726</v>
      </c>
      <c r="B4" s="12" t="s">
        <v>4</v>
      </c>
      <c r="C4" s="7">
        <f t="shared" si="0"/>
        <v>28726</v>
      </c>
    </row>
    <row r="5" spans="1:3" ht="15.75" x14ac:dyDescent="0.25">
      <c r="A5" s="11">
        <v>28745</v>
      </c>
      <c r="B5" s="12" t="s">
        <v>5</v>
      </c>
      <c r="C5" s="7">
        <f t="shared" si="0"/>
        <v>28745</v>
      </c>
    </row>
    <row r="6" spans="1:3" ht="15.75" x14ac:dyDescent="0.25">
      <c r="A6" s="11">
        <v>28701</v>
      </c>
      <c r="B6" s="12" t="s">
        <v>6</v>
      </c>
      <c r="C6" s="7">
        <f t="shared" si="0"/>
        <v>28701</v>
      </c>
    </row>
    <row r="7" spans="1:3" ht="15.75" x14ac:dyDescent="0.25">
      <c r="A7" s="11">
        <v>28750</v>
      </c>
      <c r="B7" s="12" t="s">
        <v>7</v>
      </c>
      <c r="C7" s="7">
        <f t="shared" si="0"/>
        <v>28750</v>
      </c>
    </row>
    <row r="8" spans="1:3" ht="15.75" x14ac:dyDescent="0.25">
      <c r="A8" s="11"/>
      <c r="B8" s="13"/>
      <c r="C8" s="7">
        <f t="shared" si="0"/>
        <v>0</v>
      </c>
    </row>
    <row r="9" spans="1:3" ht="15.75" x14ac:dyDescent="0.25">
      <c r="A9" s="11">
        <v>28602</v>
      </c>
      <c r="B9" s="14" t="s">
        <v>9</v>
      </c>
      <c r="C9" s="7">
        <f t="shared" si="0"/>
        <v>28602</v>
      </c>
    </row>
    <row r="10" spans="1:3" ht="15.75" x14ac:dyDescent="0.25">
      <c r="A10" s="11">
        <v>28602101</v>
      </c>
      <c r="B10" s="15" t="s">
        <v>62</v>
      </c>
      <c r="C10" s="7">
        <f t="shared" si="0"/>
        <v>28602101</v>
      </c>
    </row>
    <row r="11" spans="1:3" ht="15.75" x14ac:dyDescent="0.25">
      <c r="A11" s="11">
        <v>28602402</v>
      </c>
      <c r="B11" s="16" t="s">
        <v>63</v>
      </c>
      <c r="C11" s="7">
        <f t="shared" si="0"/>
        <v>28602402</v>
      </c>
    </row>
    <row r="12" spans="1:3" ht="15.75" x14ac:dyDescent="0.25">
      <c r="A12" s="11">
        <v>28602404</v>
      </c>
      <c r="B12" s="16" t="s">
        <v>64</v>
      </c>
      <c r="C12" s="7">
        <f t="shared" si="0"/>
        <v>28602404</v>
      </c>
    </row>
    <row r="13" spans="1:3" ht="15.75" x14ac:dyDescent="0.25">
      <c r="A13" s="11">
        <v>28602410</v>
      </c>
      <c r="B13" s="16" t="s">
        <v>65</v>
      </c>
      <c r="C13" s="7">
        <f t="shared" si="0"/>
        <v>28602410</v>
      </c>
    </row>
    <row r="14" spans="1:3" ht="15.75" x14ac:dyDescent="0.25">
      <c r="A14" s="11">
        <v>28602461</v>
      </c>
      <c r="B14" s="16" t="s">
        <v>66</v>
      </c>
      <c r="C14" s="7">
        <f t="shared" si="0"/>
        <v>28602461</v>
      </c>
    </row>
    <row r="15" spans="1:3" ht="15.75" x14ac:dyDescent="0.25">
      <c r="A15" s="11">
        <v>28602458</v>
      </c>
      <c r="B15" s="16" t="s">
        <v>67</v>
      </c>
      <c r="C15" s="7">
        <f t="shared" si="0"/>
        <v>28602458</v>
      </c>
    </row>
    <row r="16" spans="1:3" ht="15.75" x14ac:dyDescent="0.25">
      <c r="A16" s="11">
        <v>28602442</v>
      </c>
      <c r="B16" s="16" t="s">
        <v>68</v>
      </c>
      <c r="C16" s="7">
        <f t="shared" si="0"/>
        <v>28602442</v>
      </c>
    </row>
    <row r="17" spans="1:3" ht="15.75" x14ac:dyDescent="0.25">
      <c r="A17" s="11">
        <v>28602418</v>
      </c>
      <c r="B17" s="16" t="s">
        <v>69</v>
      </c>
      <c r="C17" s="7">
        <f t="shared" si="0"/>
        <v>28602418</v>
      </c>
    </row>
    <row r="18" spans="1:3" ht="15.75" x14ac:dyDescent="0.25">
      <c r="A18" s="11"/>
      <c r="B18" s="7"/>
      <c r="C18" s="7">
        <f t="shared" si="0"/>
        <v>0</v>
      </c>
    </row>
    <row r="19" spans="1:3" ht="15.75" x14ac:dyDescent="0.25">
      <c r="A19" s="17">
        <v>28604</v>
      </c>
      <c r="B19" s="12" t="s">
        <v>10</v>
      </c>
      <c r="C19" s="7">
        <f t="shared" si="0"/>
        <v>28604</v>
      </c>
    </row>
    <row r="20" spans="1:3" ht="15.75" x14ac:dyDescent="0.25">
      <c r="A20" s="11">
        <v>28604101</v>
      </c>
      <c r="B20" s="16" t="s">
        <v>70</v>
      </c>
      <c r="C20" s="7">
        <f t="shared" si="0"/>
        <v>28604101</v>
      </c>
    </row>
    <row r="21" spans="1:3" ht="15.75" x14ac:dyDescent="0.25">
      <c r="A21" s="11">
        <v>28604421</v>
      </c>
      <c r="B21" s="16" t="s">
        <v>71</v>
      </c>
      <c r="C21" s="7">
        <f t="shared" si="0"/>
        <v>28604421</v>
      </c>
    </row>
    <row r="22" spans="1:3" ht="15.75" x14ac:dyDescent="0.25">
      <c r="A22" s="11">
        <v>28604408</v>
      </c>
      <c r="B22" s="16" t="s">
        <v>72</v>
      </c>
      <c r="C22" s="7">
        <f t="shared" si="0"/>
        <v>28604408</v>
      </c>
    </row>
    <row r="23" spans="1:3" ht="15.75" x14ac:dyDescent="0.25">
      <c r="A23" s="11">
        <v>28604411</v>
      </c>
      <c r="B23" s="16" t="s">
        <v>73</v>
      </c>
      <c r="C23" s="7">
        <f t="shared" si="0"/>
        <v>28604411</v>
      </c>
    </row>
    <row r="24" spans="1:3" ht="15.75" x14ac:dyDescent="0.25">
      <c r="A24" s="11">
        <v>28604461</v>
      </c>
      <c r="B24" s="16" t="s">
        <v>74</v>
      </c>
      <c r="C24" s="7">
        <f t="shared" si="0"/>
        <v>28604461</v>
      </c>
    </row>
    <row r="25" spans="1:3" ht="15.75" x14ac:dyDescent="0.25">
      <c r="A25" s="11">
        <v>28604455</v>
      </c>
      <c r="B25" s="16" t="s">
        <v>75</v>
      </c>
      <c r="C25" s="7">
        <f t="shared" si="0"/>
        <v>28604455</v>
      </c>
    </row>
    <row r="26" spans="1:3" ht="15.75" x14ac:dyDescent="0.25">
      <c r="A26" s="11">
        <v>28604456</v>
      </c>
      <c r="B26" s="16" t="s">
        <v>76</v>
      </c>
      <c r="C26" s="7">
        <f t="shared" si="0"/>
        <v>28604456</v>
      </c>
    </row>
    <row r="27" spans="1:3" ht="15.75" x14ac:dyDescent="0.25">
      <c r="A27" s="11">
        <v>28604405</v>
      </c>
      <c r="B27" s="16" t="s">
        <v>77</v>
      </c>
      <c r="C27" s="7">
        <f t="shared" si="0"/>
        <v>28604405</v>
      </c>
    </row>
    <row r="28" spans="1:3" ht="15.75" x14ac:dyDescent="0.25">
      <c r="A28" s="11">
        <v>28604419</v>
      </c>
      <c r="B28" s="16" t="s">
        <v>78</v>
      </c>
      <c r="C28" s="7">
        <f t="shared" si="0"/>
        <v>28604419</v>
      </c>
    </row>
    <row r="29" spans="1:3" ht="15.75" x14ac:dyDescent="0.25">
      <c r="A29" s="11">
        <v>28604425</v>
      </c>
      <c r="B29" s="16" t="s">
        <v>79</v>
      </c>
      <c r="C29" s="7">
        <f t="shared" si="0"/>
        <v>28604425</v>
      </c>
    </row>
    <row r="30" spans="1:3" ht="15.75" x14ac:dyDescent="0.25">
      <c r="A30" s="11">
        <v>28604437</v>
      </c>
      <c r="B30" s="16" t="s">
        <v>80</v>
      </c>
      <c r="C30" s="7">
        <f t="shared" si="0"/>
        <v>28604437</v>
      </c>
    </row>
    <row r="31" spans="1:3" ht="15.75" x14ac:dyDescent="0.25">
      <c r="A31" s="11">
        <v>28604449</v>
      </c>
      <c r="B31" s="16" t="s">
        <v>81</v>
      </c>
      <c r="C31" s="7">
        <f t="shared" si="0"/>
        <v>28604449</v>
      </c>
    </row>
    <row r="32" spans="1:3" ht="15.75" x14ac:dyDescent="0.25">
      <c r="A32" s="11">
        <v>28604404</v>
      </c>
      <c r="B32" s="16" t="s">
        <v>82</v>
      </c>
      <c r="C32" s="7">
        <f t="shared" si="0"/>
        <v>28604404</v>
      </c>
    </row>
    <row r="33" spans="1:3" ht="15.75" x14ac:dyDescent="0.25">
      <c r="A33" s="11">
        <v>28604402</v>
      </c>
      <c r="B33" s="16" t="s">
        <v>83</v>
      </c>
      <c r="C33" s="7">
        <f t="shared" si="0"/>
        <v>28604402</v>
      </c>
    </row>
    <row r="34" spans="1:3" x14ac:dyDescent="0.25">
      <c r="A34" s="10"/>
      <c r="B34" s="10"/>
      <c r="C34" s="7">
        <f t="shared" si="0"/>
        <v>0</v>
      </c>
    </row>
    <row r="35" spans="1:3" ht="15.75" x14ac:dyDescent="0.25">
      <c r="A35" s="18">
        <v>28606</v>
      </c>
      <c r="B35" s="10" t="s">
        <v>11</v>
      </c>
      <c r="C35" s="7">
        <f t="shared" si="0"/>
        <v>28606</v>
      </c>
    </row>
    <row r="36" spans="1:3" ht="15.75" x14ac:dyDescent="0.25">
      <c r="A36" s="11">
        <v>28606101</v>
      </c>
      <c r="B36" s="16" t="s">
        <v>84</v>
      </c>
      <c r="C36" s="7">
        <f t="shared" si="0"/>
        <v>28606101</v>
      </c>
    </row>
    <row r="37" spans="1:3" ht="15.75" x14ac:dyDescent="0.25">
      <c r="A37" s="11">
        <v>28606417</v>
      </c>
      <c r="B37" s="16" t="s">
        <v>85</v>
      </c>
      <c r="C37" s="7">
        <f t="shared" si="0"/>
        <v>28606417</v>
      </c>
    </row>
    <row r="38" spans="1:3" ht="15.75" x14ac:dyDescent="0.25">
      <c r="A38" s="11">
        <v>28606407</v>
      </c>
      <c r="B38" s="16" t="s">
        <v>86</v>
      </c>
      <c r="C38" s="7">
        <f t="shared" si="0"/>
        <v>28606407</v>
      </c>
    </row>
    <row r="39" spans="1:3" ht="15.75" x14ac:dyDescent="0.25">
      <c r="A39" s="11">
        <v>28606416</v>
      </c>
      <c r="B39" s="16" t="s">
        <v>87</v>
      </c>
      <c r="C39" s="7">
        <f t="shared" si="0"/>
        <v>28606416</v>
      </c>
    </row>
    <row r="40" spans="1:3" ht="15.75" x14ac:dyDescent="0.25">
      <c r="A40" s="11">
        <v>28606430</v>
      </c>
      <c r="B40" s="16" t="s">
        <v>88</v>
      </c>
      <c r="C40" s="7">
        <f t="shared" si="0"/>
        <v>28606430</v>
      </c>
    </row>
    <row r="41" spans="1:3" ht="15.75" x14ac:dyDescent="0.25">
      <c r="A41" s="11">
        <v>28606422</v>
      </c>
      <c r="B41" s="16" t="s">
        <v>89</v>
      </c>
      <c r="C41" s="7">
        <f t="shared" si="0"/>
        <v>28606422</v>
      </c>
    </row>
    <row r="42" spans="1:3" ht="15.75" x14ac:dyDescent="0.25">
      <c r="A42" s="11">
        <v>28606404</v>
      </c>
      <c r="B42" s="16" t="s">
        <v>90</v>
      </c>
      <c r="C42" s="7">
        <f t="shared" si="0"/>
        <v>28606404</v>
      </c>
    </row>
    <row r="43" spans="1:3" x14ac:dyDescent="0.25">
      <c r="A43" s="10"/>
      <c r="B43" s="10"/>
      <c r="C43" s="7">
        <f t="shared" si="0"/>
        <v>0</v>
      </c>
    </row>
    <row r="44" spans="1:3" ht="15.75" x14ac:dyDescent="0.25">
      <c r="A44" s="18">
        <v>28608</v>
      </c>
      <c r="B44" s="10" t="s">
        <v>12</v>
      </c>
      <c r="C44" s="7">
        <f t="shared" si="0"/>
        <v>28608</v>
      </c>
    </row>
    <row r="45" spans="1:3" ht="15.75" x14ac:dyDescent="0.25">
      <c r="A45" s="11">
        <v>28608101</v>
      </c>
      <c r="B45" s="16" t="s">
        <v>91</v>
      </c>
      <c r="C45" s="7">
        <f t="shared" si="0"/>
        <v>28608101</v>
      </c>
    </row>
    <row r="46" spans="1:3" ht="15.75" x14ac:dyDescent="0.25">
      <c r="A46" s="11">
        <v>28608407</v>
      </c>
      <c r="B46" s="16" t="s">
        <v>92</v>
      </c>
      <c r="C46" s="7">
        <f t="shared" si="0"/>
        <v>28608407</v>
      </c>
    </row>
    <row r="47" spans="1:3" ht="15.75" x14ac:dyDescent="0.25">
      <c r="A47" s="11">
        <v>28608419</v>
      </c>
      <c r="B47" s="16" t="s">
        <v>93</v>
      </c>
      <c r="C47" s="7">
        <f t="shared" si="0"/>
        <v>28608419</v>
      </c>
    </row>
    <row r="48" spans="1:3" ht="15.75" x14ac:dyDescent="0.25">
      <c r="A48" s="11">
        <v>28608431</v>
      </c>
      <c r="B48" s="16" t="s">
        <v>94</v>
      </c>
      <c r="C48" s="7">
        <f t="shared" si="0"/>
        <v>28608431</v>
      </c>
    </row>
    <row r="49" spans="1:3" ht="15.75" x14ac:dyDescent="0.25">
      <c r="A49" s="11">
        <v>28608440</v>
      </c>
      <c r="B49" s="16" t="s">
        <v>95</v>
      </c>
      <c r="C49" s="7">
        <f t="shared" si="0"/>
        <v>28608440</v>
      </c>
    </row>
    <row r="50" spans="1:3" ht="15.75" x14ac:dyDescent="0.25">
      <c r="A50" s="11">
        <v>28608416</v>
      </c>
      <c r="B50" s="16" t="s">
        <v>96</v>
      </c>
      <c r="C50" s="7">
        <f t="shared" si="0"/>
        <v>28608416</v>
      </c>
    </row>
    <row r="51" spans="1:3" ht="15.75" x14ac:dyDescent="0.25">
      <c r="A51" s="11">
        <v>28608405</v>
      </c>
      <c r="B51" s="16" t="s">
        <v>97</v>
      </c>
      <c r="C51" s="7">
        <f t="shared" si="0"/>
        <v>28608405</v>
      </c>
    </row>
    <row r="52" spans="1:3" ht="15.75" x14ac:dyDescent="0.25">
      <c r="A52" s="11">
        <v>28608402</v>
      </c>
      <c r="B52" s="16" t="s">
        <v>98</v>
      </c>
      <c r="C52" s="7">
        <f t="shared" si="0"/>
        <v>28608402</v>
      </c>
    </row>
    <row r="53" spans="1:3" ht="15.75" x14ac:dyDescent="0.25">
      <c r="A53" s="11">
        <v>28608404</v>
      </c>
      <c r="B53" s="16" t="s">
        <v>99</v>
      </c>
      <c r="C53" s="7">
        <f t="shared" si="0"/>
        <v>28608404</v>
      </c>
    </row>
    <row r="54" spans="1:3" ht="15.75" x14ac:dyDescent="0.25">
      <c r="A54" s="11">
        <v>28608406</v>
      </c>
      <c r="B54" s="16" t="s">
        <v>100</v>
      </c>
      <c r="C54" s="7">
        <f t="shared" si="0"/>
        <v>28608406</v>
      </c>
    </row>
    <row r="55" spans="1:3" ht="15.75" x14ac:dyDescent="0.25">
      <c r="A55" s="11">
        <v>28608163</v>
      </c>
      <c r="B55" s="16" t="s">
        <v>101</v>
      </c>
      <c r="C55" s="7">
        <f t="shared" si="0"/>
        <v>28608163</v>
      </c>
    </row>
    <row r="56" spans="1:3" x14ac:dyDescent="0.25">
      <c r="A56" s="10"/>
      <c r="B56" s="10"/>
      <c r="C56" s="7">
        <f t="shared" si="0"/>
        <v>0</v>
      </c>
    </row>
    <row r="57" spans="1:3" ht="15.75" x14ac:dyDescent="0.25">
      <c r="A57" s="18">
        <v>28610</v>
      </c>
      <c r="B57" s="10" t="s">
        <v>13</v>
      </c>
      <c r="C57" s="7">
        <f t="shared" si="0"/>
        <v>28610</v>
      </c>
    </row>
    <row r="58" spans="1:3" ht="15.75" x14ac:dyDescent="0.25">
      <c r="A58" s="11">
        <v>28610101</v>
      </c>
      <c r="B58" s="16" t="s">
        <v>102</v>
      </c>
      <c r="C58" s="7">
        <f t="shared" si="0"/>
        <v>28610101</v>
      </c>
    </row>
    <row r="59" spans="1:3" ht="15.75" x14ac:dyDescent="0.25">
      <c r="A59" s="11">
        <v>28610413</v>
      </c>
      <c r="B59" s="16" t="s">
        <v>103</v>
      </c>
      <c r="C59" s="7">
        <f t="shared" si="0"/>
        <v>28610413</v>
      </c>
    </row>
    <row r="60" spans="1:3" ht="15.75" x14ac:dyDescent="0.25">
      <c r="A60" s="11">
        <v>28610419</v>
      </c>
      <c r="B60" s="16" t="s">
        <v>104</v>
      </c>
      <c r="C60" s="7">
        <f t="shared" si="0"/>
        <v>28610419</v>
      </c>
    </row>
    <row r="61" spans="1:3" ht="15.75" x14ac:dyDescent="0.25">
      <c r="A61" s="11">
        <v>28610422</v>
      </c>
      <c r="B61" s="16" t="s">
        <v>105</v>
      </c>
      <c r="C61" s="7">
        <f t="shared" si="0"/>
        <v>28610422</v>
      </c>
    </row>
    <row r="62" spans="1:3" ht="15.75" x14ac:dyDescent="0.25">
      <c r="A62" s="11">
        <v>28610420</v>
      </c>
      <c r="B62" s="16" t="s">
        <v>106</v>
      </c>
      <c r="C62" s="7">
        <f t="shared" si="0"/>
        <v>28610420</v>
      </c>
    </row>
    <row r="63" spans="1:3" ht="15.75" x14ac:dyDescent="0.25">
      <c r="A63" s="11">
        <v>28610431</v>
      </c>
      <c r="B63" s="16" t="s">
        <v>107</v>
      </c>
      <c r="C63" s="7">
        <f t="shared" si="0"/>
        <v>28610431</v>
      </c>
    </row>
    <row r="64" spans="1:3" ht="15.75" x14ac:dyDescent="0.25">
      <c r="A64" s="11">
        <v>28610410</v>
      </c>
      <c r="B64" s="16" t="s">
        <v>108</v>
      </c>
      <c r="C64" s="7">
        <f t="shared" si="0"/>
        <v>28610410</v>
      </c>
    </row>
    <row r="65" spans="1:3" ht="15.75" x14ac:dyDescent="0.25">
      <c r="A65" s="11">
        <v>28610404</v>
      </c>
      <c r="B65" s="16" t="s">
        <v>109</v>
      </c>
      <c r="C65" s="7">
        <f t="shared" si="0"/>
        <v>28610404</v>
      </c>
    </row>
    <row r="66" spans="1:3" x14ac:dyDescent="0.25">
      <c r="A66" s="10"/>
      <c r="B66" s="10"/>
      <c r="C66" s="7">
        <f t="shared" si="0"/>
        <v>0</v>
      </c>
    </row>
    <row r="67" spans="1:3" ht="15.75" x14ac:dyDescent="0.25">
      <c r="A67" s="18">
        <v>28612</v>
      </c>
      <c r="B67" s="10" t="s">
        <v>14</v>
      </c>
      <c r="C67" s="7">
        <f t="shared" ref="C67:C130" si="1">A67</f>
        <v>28612</v>
      </c>
    </row>
    <row r="68" spans="1:3" ht="15.75" x14ac:dyDescent="0.25">
      <c r="A68" s="11">
        <v>28612162</v>
      </c>
      <c r="B68" s="16" t="s">
        <v>110</v>
      </c>
      <c r="C68" s="7">
        <f t="shared" si="1"/>
        <v>28612162</v>
      </c>
    </row>
    <row r="69" spans="1:3" ht="15.75" x14ac:dyDescent="0.25">
      <c r="A69" s="11">
        <v>28612447</v>
      </c>
      <c r="B69" s="16" t="s">
        <v>111</v>
      </c>
      <c r="C69" s="7">
        <f t="shared" si="1"/>
        <v>28612447</v>
      </c>
    </row>
    <row r="70" spans="1:3" ht="15.75" x14ac:dyDescent="0.25">
      <c r="A70" s="11">
        <v>28612431</v>
      </c>
      <c r="B70" s="16" t="s">
        <v>112</v>
      </c>
      <c r="C70" s="7">
        <f t="shared" si="1"/>
        <v>28612431</v>
      </c>
    </row>
    <row r="71" spans="1:3" ht="15.75" x14ac:dyDescent="0.25">
      <c r="A71" s="11">
        <v>28612440</v>
      </c>
      <c r="B71" s="16" t="s">
        <v>113</v>
      </c>
      <c r="C71" s="7">
        <f t="shared" si="1"/>
        <v>28612440</v>
      </c>
    </row>
    <row r="72" spans="1:3" ht="15.75" x14ac:dyDescent="0.25">
      <c r="A72" s="11">
        <v>28612458</v>
      </c>
      <c r="B72" s="16" t="s">
        <v>114</v>
      </c>
      <c r="C72" s="7">
        <f t="shared" si="1"/>
        <v>28612458</v>
      </c>
    </row>
    <row r="73" spans="1:3" ht="15.75" x14ac:dyDescent="0.25">
      <c r="A73" s="11">
        <v>28612455</v>
      </c>
      <c r="B73" s="16" t="s">
        <v>115</v>
      </c>
      <c r="C73" s="7">
        <f t="shared" si="1"/>
        <v>28612455</v>
      </c>
    </row>
    <row r="74" spans="1:3" ht="15.75" x14ac:dyDescent="0.25">
      <c r="A74" s="11">
        <v>28612405</v>
      </c>
      <c r="B74" s="16" t="s">
        <v>116</v>
      </c>
      <c r="C74" s="7">
        <f t="shared" si="1"/>
        <v>28612405</v>
      </c>
    </row>
    <row r="75" spans="1:3" ht="15.75" x14ac:dyDescent="0.25">
      <c r="A75" s="11">
        <v>28612408</v>
      </c>
      <c r="B75" s="16" t="s">
        <v>117</v>
      </c>
      <c r="C75" s="7">
        <f t="shared" si="1"/>
        <v>28612408</v>
      </c>
    </row>
    <row r="76" spans="1:3" ht="15.75" x14ac:dyDescent="0.25">
      <c r="A76" s="11">
        <v>28612422</v>
      </c>
      <c r="B76" s="16" t="s">
        <v>118</v>
      </c>
      <c r="C76" s="7">
        <f t="shared" si="1"/>
        <v>28612422</v>
      </c>
    </row>
    <row r="77" spans="1:3" ht="15.75" x14ac:dyDescent="0.25">
      <c r="A77" s="11">
        <v>28612437</v>
      </c>
      <c r="B77" s="16" t="s">
        <v>119</v>
      </c>
      <c r="C77" s="7">
        <f t="shared" si="1"/>
        <v>28612437</v>
      </c>
    </row>
    <row r="78" spans="1:3" ht="15.75" x14ac:dyDescent="0.25">
      <c r="A78" s="11">
        <v>28612404</v>
      </c>
      <c r="B78" s="16" t="s">
        <v>120</v>
      </c>
      <c r="C78" s="7">
        <f t="shared" si="1"/>
        <v>28612404</v>
      </c>
    </row>
    <row r="79" spans="1:3" ht="15.75" x14ac:dyDescent="0.25">
      <c r="A79" s="11">
        <v>28612425</v>
      </c>
      <c r="B79" s="16" t="s">
        <v>121</v>
      </c>
      <c r="C79" s="7">
        <f t="shared" si="1"/>
        <v>28612425</v>
      </c>
    </row>
    <row r="80" spans="1:3" ht="15.75" x14ac:dyDescent="0.25">
      <c r="A80" s="11">
        <v>28612410</v>
      </c>
      <c r="B80" s="16" t="s">
        <v>122</v>
      </c>
      <c r="C80" s="7">
        <f t="shared" si="1"/>
        <v>28612410</v>
      </c>
    </row>
    <row r="81" spans="1:3" ht="15.75" x14ac:dyDescent="0.25">
      <c r="A81" s="11">
        <v>28612449</v>
      </c>
      <c r="B81" s="16" t="s">
        <v>123</v>
      </c>
      <c r="C81" s="7">
        <f t="shared" si="1"/>
        <v>28612449</v>
      </c>
    </row>
    <row r="82" spans="1:3" ht="15.75" x14ac:dyDescent="0.25">
      <c r="A82" s="11">
        <v>28612434</v>
      </c>
      <c r="B82" s="16" t="s">
        <v>124</v>
      </c>
      <c r="C82" s="7">
        <f t="shared" si="1"/>
        <v>28612434</v>
      </c>
    </row>
    <row r="83" spans="1:3" x14ac:dyDescent="0.25">
      <c r="A83" s="10"/>
      <c r="B83" s="10"/>
      <c r="C83" s="7">
        <f t="shared" si="1"/>
        <v>0</v>
      </c>
    </row>
    <row r="84" spans="1:3" ht="15.75" x14ac:dyDescent="0.25">
      <c r="A84" s="18">
        <v>28614</v>
      </c>
      <c r="B84" s="10" t="s">
        <v>15</v>
      </c>
      <c r="C84" s="7">
        <f t="shared" si="1"/>
        <v>28614</v>
      </c>
    </row>
    <row r="85" spans="1:3" ht="15.75" x14ac:dyDescent="0.25">
      <c r="A85" s="11">
        <v>28614151</v>
      </c>
      <c r="B85" s="16" t="s">
        <v>125</v>
      </c>
      <c r="C85" s="7">
        <f t="shared" si="1"/>
        <v>28614151</v>
      </c>
    </row>
    <row r="86" spans="1:3" ht="15.75" x14ac:dyDescent="0.25">
      <c r="A86" s="11">
        <v>28614408</v>
      </c>
      <c r="B86" s="16" t="s">
        <v>126</v>
      </c>
      <c r="C86" s="7">
        <f t="shared" si="1"/>
        <v>28614408</v>
      </c>
    </row>
    <row r="87" spans="1:3" ht="15.75" x14ac:dyDescent="0.25">
      <c r="A87" s="11">
        <v>28614440</v>
      </c>
      <c r="B87" s="16" t="s">
        <v>127</v>
      </c>
      <c r="C87" s="7">
        <f t="shared" si="1"/>
        <v>28614440</v>
      </c>
    </row>
    <row r="88" spans="1:3" ht="15.75" x14ac:dyDescent="0.25">
      <c r="A88" s="11">
        <v>28614412</v>
      </c>
      <c r="B88" s="16" t="s">
        <v>128</v>
      </c>
      <c r="C88" s="7">
        <f t="shared" si="1"/>
        <v>28614412</v>
      </c>
    </row>
    <row r="89" spans="1:3" x14ac:dyDescent="0.25">
      <c r="A89" s="10"/>
      <c r="B89" s="10"/>
      <c r="C89" s="7">
        <f t="shared" si="1"/>
        <v>0</v>
      </c>
    </row>
    <row r="90" spans="1:3" ht="15.75" x14ac:dyDescent="0.25">
      <c r="A90" s="18">
        <v>28616</v>
      </c>
      <c r="B90" s="10" t="s">
        <v>16</v>
      </c>
      <c r="C90" s="7">
        <f t="shared" si="1"/>
        <v>28616</v>
      </c>
    </row>
    <row r="91" spans="1:3" ht="15.75" x14ac:dyDescent="0.25">
      <c r="A91" s="11">
        <v>28616101</v>
      </c>
      <c r="B91" s="16" t="s">
        <v>129</v>
      </c>
      <c r="C91" s="7">
        <f t="shared" si="1"/>
        <v>28616101</v>
      </c>
    </row>
    <row r="92" spans="1:3" ht="15.75" x14ac:dyDescent="0.25">
      <c r="A92" s="11">
        <v>28616465</v>
      </c>
      <c r="B92" s="16" t="s">
        <v>130</v>
      </c>
      <c r="C92" s="7">
        <f t="shared" si="1"/>
        <v>28616465</v>
      </c>
    </row>
    <row r="93" spans="1:3" ht="15.75" x14ac:dyDescent="0.25">
      <c r="A93" s="11">
        <v>28616449</v>
      </c>
      <c r="B93" s="16" t="s">
        <v>131</v>
      </c>
      <c r="C93" s="7">
        <f t="shared" si="1"/>
        <v>28616449</v>
      </c>
    </row>
    <row r="94" spans="1:3" ht="15.75" x14ac:dyDescent="0.25">
      <c r="A94" s="11">
        <v>28616426</v>
      </c>
      <c r="B94" s="16" t="s">
        <v>132</v>
      </c>
      <c r="C94" s="7">
        <f t="shared" si="1"/>
        <v>28616426</v>
      </c>
    </row>
    <row r="95" spans="1:3" ht="15.75" x14ac:dyDescent="0.25">
      <c r="A95" s="11">
        <v>28616427</v>
      </c>
      <c r="B95" s="16" t="s">
        <v>133</v>
      </c>
      <c r="C95" s="7">
        <f t="shared" si="1"/>
        <v>28616427</v>
      </c>
    </row>
    <row r="96" spans="1:3" ht="15.75" x14ac:dyDescent="0.25">
      <c r="A96" s="11">
        <v>28616404</v>
      </c>
      <c r="B96" s="16" t="s">
        <v>134</v>
      </c>
      <c r="C96" s="7">
        <f t="shared" si="1"/>
        <v>28616404</v>
      </c>
    </row>
    <row r="97" spans="1:3" ht="15.75" x14ac:dyDescent="0.25">
      <c r="A97" s="11">
        <v>28616153</v>
      </c>
      <c r="B97" s="16" t="s">
        <v>135</v>
      </c>
      <c r="C97" s="7">
        <f t="shared" si="1"/>
        <v>28616153</v>
      </c>
    </row>
    <row r="98" spans="1:3" x14ac:dyDescent="0.25">
      <c r="A98" s="10"/>
      <c r="B98" s="10"/>
      <c r="C98" s="7">
        <f t="shared" si="1"/>
        <v>0</v>
      </c>
    </row>
    <row r="99" spans="1:3" ht="15.75" x14ac:dyDescent="0.25">
      <c r="A99" s="18">
        <v>28618</v>
      </c>
      <c r="B99" s="10" t="s">
        <v>17</v>
      </c>
      <c r="C99" s="7">
        <f t="shared" si="1"/>
        <v>28618</v>
      </c>
    </row>
    <row r="100" spans="1:3" ht="15.75" x14ac:dyDescent="0.25">
      <c r="A100" s="11">
        <v>28618101</v>
      </c>
      <c r="B100" s="16" t="s">
        <v>136</v>
      </c>
      <c r="C100" s="7">
        <f t="shared" si="1"/>
        <v>28618101</v>
      </c>
    </row>
    <row r="101" spans="1:3" ht="15.75" x14ac:dyDescent="0.25">
      <c r="A101" s="11">
        <v>28618428</v>
      </c>
      <c r="B101" s="16" t="s">
        <v>137</v>
      </c>
      <c r="C101" s="7">
        <f t="shared" si="1"/>
        <v>28618428</v>
      </c>
    </row>
    <row r="102" spans="1:3" ht="15.75" x14ac:dyDescent="0.25">
      <c r="A102" s="11">
        <v>28618446</v>
      </c>
      <c r="B102" s="16" t="s">
        <v>138</v>
      </c>
      <c r="C102" s="7">
        <f t="shared" si="1"/>
        <v>28618446</v>
      </c>
    </row>
    <row r="103" spans="1:3" ht="15.75" x14ac:dyDescent="0.25">
      <c r="A103" s="11">
        <v>28618442</v>
      </c>
      <c r="B103" s="16" t="s">
        <v>139</v>
      </c>
      <c r="C103" s="7">
        <f t="shared" si="1"/>
        <v>28618442</v>
      </c>
    </row>
    <row r="104" spans="1:3" ht="15.75" x14ac:dyDescent="0.25">
      <c r="A104" s="11">
        <v>28618407</v>
      </c>
      <c r="B104" s="16" t="s">
        <v>140</v>
      </c>
      <c r="C104" s="7">
        <f t="shared" si="1"/>
        <v>28618407</v>
      </c>
    </row>
    <row r="105" spans="1:3" ht="15.75" x14ac:dyDescent="0.25">
      <c r="A105" s="11">
        <v>28618409</v>
      </c>
      <c r="B105" s="16" t="s">
        <v>141</v>
      </c>
      <c r="C105" s="7">
        <f t="shared" si="1"/>
        <v>28618409</v>
      </c>
    </row>
    <row r="106" spans="1:3" ht="15.75" x14ac:dyDescent="0.25">
      <c r="A106" s="11">
        <v>28618414</v>
      </c>
      <c r="B106" s="16" t="s">
        <v>142</v>
      </c>
      <c r="C106" s="7">
        <f t="shared" si="1"/>
        <v>28618414</v>
      </c>
    </row>
    <row r="107" spans="1:3" ht="15.75" x14ac:dyDescent="0.25">
      <c r="A107" s="11">
        <v>28618408</v>
      </c>
      <c r="B107" s="16" t="s">
        <v>143</v>
      </c>
      <c r="C107" s="7">
        <f t="shared" si="1"/>
        <v>28618408</v>
      </c>
    </row>
    <row r="108" spans="1:3" x14ac:dyDescent="0.25">
      <c r="A108" s="10"/>
      <c r="B108" s="10"/>
      <c r="C108" s="7">
        <f t="shared" si="1"/>
        <v>0</v>
      </c>
    </row>
    <row r="109" spans="1:3" ht="15.75" x14ac:dyDescent="0.25">
      <c r="A109" s="18">
        <v>28620</v>
      </c>
      <c r="B109" s="10" t="s">
        <v>18</v>
      </c>
      <c r="C109" s="7">
        <f t="shared" si="1"/>
        <v>28620</v>
      </c>
    </row>
    <row r="110" spans="1:3" ht="15.75" x14ac:dyDescent="0.25">
      <c r="A110" s="11">
        <v>28620155</v>
      </c>
      <c r="B110" s="16" t="s">
        <v>144</v>
      </c>
      <c r="C110" s="7">
        <f t="shared" si="1"/>
        <v>28620155</v>
      </c>
    </row>
    <row r="111" spans="1:3" ht="15.75" x14ac:dyDescent="0.25">
      <c r="A111" s="11">
        <v>28620418</v>
      </c>
      <c r="B111" s="16" t="s">
        <v>145</v>
      </c>
      <c r="C111" s="7">
        <f t="shared" si="1"/>
        <v>28620418</v>
      </c>
    </row>
    <row r="112" spans="1:3" ht="15.75" x14ac:dyDescent="0.25">
      <c r="A112" s="11">
        <v>28620426</v>
      </c>
      <c r="B112" s="16" t="s">
        <v>146</v>
      </c>
      <c r="C112" s="7">
        <f t="shared" si="1"/>
        <v>28620426</v>
      </c>
    </row>
    <row r="113" spans="1:3" ht="15.75" x14ac:dyDescent="0.25">
      <c r="A113" s="11">
        <v>28620438</v>
      </c>
      <c r="B113" s="16" t="s">
        <v>147</v>
      </c>
      <c r="C113" s="7">
        <f t="shared" si="1"/>
        <v>28620438</v>
      </c>
    </row>
    <row r="114" spans="1:3" ht="15.75" x14ac:dyDescent="0.25">
      <c r="A114" s="11">
        <v>28620448</v>
      </c>
      <c r="B114" s="16" t="s">
        <v>148</v>
      </c>
      <c r="C114" s="7">
        <f t="shared" si="1"/>
        <v>28620448</v>
      </c>
    </row>
    <row r="115" spans="1:3" ht="15.75" x14ac:dyDescent="0.25">
      <c r="A115" s="11">
        <v>28620480</v>
      </c>
      <c r="B115" s="16" t="s">
        <v>149</v>
      </c>
      <c r="C115" s="7">
        <f t="shared" si="1"/>
        <v>28620480</v>
      </c>
    </row>
    <row r="116" spans="1:3" ht="15.75" x14ac:dyDescent="0.25">
      <c r="A116" s="11">
        <v>28620482</v>
      </c>
      <c r="B116" s="16" t="s">
        <v>150</v>
      </c>
      <c r="C116" s="7">
        <f t="shared" si="1"/>
        <v>28620482</v>
      </c>
    </row>
    <row r="117" spans="1:3" ht="15.75" x14ac:dyDescent="0.25">
      <c r="A117" s="11">
        <v>28620478</v>
      </c>
      <c r="B117" s="16" t="s">
        <v>151</v>
      </c>
      <c r="C117" s="7">
        <f t="shared" si="1"/>
        <v>28620478</v>
      </c>
    </row>
    <row r="118" spans="1:3" ht="15.75" x14ac:dyDescent="0.25">
      <c r="A118" s="11">
        <v>28620476</v>
      </c>
      <c r="B118" s="16" t="s">
        <v>152</v>
      </c>
      <c r="C118" s="7">
        <f t="shared" si="1"/>
        <v>28620476</v>
      </c>
    </row>
    <row r="119" spans="1:3" ht="15.75" x14ac:dyDescent="0.25">
      <c r="A119" s="11">
        <v>28620468</v>
      </c>
      <c r="B119" s="16" t="s">
        <v>153</v>
      </c>
      <c r="C119" s="7">
        <f t="shared" si="1"/>
        <v>28620468</v>
      </c>
    </row>
    <row r="120" spans="1:3" ht="15.75" x14ac:dyDescent="0.25">
      <c r="A120" s="11">
        <v>28620424</v>
      </c>
      <c r="B120" s="16" t="s">
        <v>154</v>
      </c>
      <c r="C120" s="7">
        <f t="shared" si="1"/>
        <v>28620424</v>
      </c>
    </row>
    <row r="121" spans="1:3" ht="15.75" x14ac:dyDescent="0.25">
      <c r="A121" s="11">
        <v>28620440</v>
      </c>
      <c r="B121" s="16" t="s">
        <v>155</v>
      </c>
      <c r="C121" s="7">
        <f t="shared" si="1"/>
        <v>28620440</v>
      </c>
    </row>
    <row r="122" spans="1:3" ht="15.75" x14ac:dyDescent="0.25">
      <c r="A122" s="11">
        <v>28620430</v>
      </c>
      <c r="B122" s="16" t="s">
        <v>156</v>
      </c>
      <c r="C122" s="7">
        <f t="shared" si="1"/>
        <v>28620430</v>
      </c>
    </row>
    <row r="123" spans="1:3" ht="15.75" x14ac:dyDescent="0.25">
      <c r="A123" s="11">
        <v>28620410</v>
      </c>
      <c r="B123" s="16" t="s">
        <v>157</v>
      </c>
      <c r="C123" s="7">
        <f t="shared" si="1"/>
        <v>28620410</v>
      </c>
    </row>
    <row r="124" spans="1:3" ht="15.75" x14ac:dyDescent="0.25">
      <c r="A124" s="11">
        <v>28620408</v>
      </c>
      <c r="B124" s="16" t="s">
        <v>158</v>
      </c>
      <c r="C124" s="7">
        <f t="shared" si="1"/>
        <v>28620408</v>
      </c>
    </row>
    <row r="125" spans="1:3" ht="15.75" x14ac:dyDescent="0.25">
      <c r="A125" s="11">
        <v>28620157</v>
      </c>
      <c r="B125" s="16" t="s">
        <v>159</v>
      </c>
      <c r="C125" s="7">
        <f t="shared" si="1"/>
        <v>28620157</v>
      </c>
    </row>
    <row r="126" spans="1:3" ht="15.75" x14ac:dyDescent="0.25">
      <c r="A126" s="11">
        <v>28620414</v>
      </c>
      <c r="B126" s="16" t="s">
        <v>160</v>
      </c>
      <c r="C126" s="7">
        <f t="shared" si="1"/>
        <v>28620414</v>
      </c>
    </row>
    <row r="127" spans="1:3" ht="15.75" x14ac:dyDescent="0.25">
      <c r="A127" s="11">
        <v>28620163</v>
      </c>
      <c r="B127" s="16" t="s">
        <v>161</v>
      </c>
      <c r="C127" s="7">
        <f t="shared" si="1"/>
        <v>28620163</v>
      </c>
    </row>
    <row r="128" spans="1:3" x14ac:dyDescent="0.25">
      <c r="A128" s="10"/>
      <c r="B128" s="10"/>
      <c r="C128" s="7">
        <f t="shared" si="1"/>
        <v>0</v>
      </c>
    </row>
    <row r="129" spans="1:3" ht="15.75" x14ac:dyDescent="0.25">
      <c r="A129" s="18">
        <v>28622</v>
      </c>
      <c r="B129" s="10" t="s">
        <v>19</v>
      </c>
      <c r="C129" s="7">
        <f t="shared" si="1"/>
        <v>28622</v>
      </c>
    </row>
    <row r="130" spans="1:3" ht="15.75" x14ac:dyDescent="0.25">
      <c r="A130" s="11">
        <v>28622101</v>
      </c>
      <c r="B130" s="16" t="s">
        <v>162</v>
      </c>
      <c r="C130" s="7">
        <f t="shared" si="1"/>
        <v>28622101</v>
      </c>
    </row>
    <row r="131" spans="1:3" ht="15.75" x14ac:dyDescent="0.25">
      <c r="A131" s="11">
        <v>28622424</v>
      </c>
      <c r="B131" s="16" t="s">
        <v>163</v>
      </c>
      <c r="C131" s="7">
        <f t="shared" ref="C131:C194" si="2">A131</f>
        <v>28622424</v>
      </c>
    </row>
    <row r="132" spans="1:3" ht="15.75" x14ac:dyDescent="0.25">
      <c r="A132" s="11">
        <v>28622434</v>
      </c>
      <c r="B132" s="16" t="s">
        <v>164</v>
      </c>
      <c r="C132" s="7">
        <f t="shared" si="2"/>
        <v>28622434</v>
      </c>
    </row>
    <row r="133" spans="1:3" ht="15.75" x14ac:dyDescent="0.25">
      <c r="A133" s="11">
        <v>28622438</v>
      </c>
      <c r="B133" s="16" t="s">
        <v>165</v>
      </c>
      <c r="C133" s="7">
        <f t="shared" si="2"/>
        <v>28622438</v>
      </c>
    </row>
    <row r="134" spans="1:3" ht="15.75" x14ac:dyDescent="0.25">
      <c r="A134" s="11">
        <v>28622402</v>
      </c>
      <c r="B134" s="16" t="s">
        <v>166</v>
      </c>
      <c r="C134" s="7">
        <f t="shared" si="2"/>
        <v>28622402</v>
      </c>
    </row>
    <row r="135" spans="1:3" x14ac:dyDescent="0.25">
      <c r="A135" s="10"/>
      <c r="B135" s="10"/>
      <c r="C135" s="7">
        <f t="shared" si="2"/>
        <v>0</v>
      </c>
    </row>
    <row r="136" spans="1:3" ht="15.75" x14ac:dyDescent="0.25">
      <c r="A136" s="18">
        <v>28624</v>
      </c>
      <c r="B136" s="10" t="s">
        <v>20</v>
      </c>
      <c r="C136" s="7">
        <f t="shared" si="2"/>
        <v>28624</v>
      </c>
    </row>
    <row r="137" spans="1:3" ht="15.75" x14ac:dyDescent="0.25">
      <c r="A137" s="11">
        <v>28624101</v>
      </c>
      <c r="B137" s="16" t="s">
        <v>167</v>
      </c>
      <c r="C137" s="7">
        <f t="shared" si="2"/>
        <v>28624101</v>
      </c>
    </row>
    <row r="138" spans="1:3" ht="15.75" x14ac:dyDescent="0.25">
      <c r="A138" s="11">
        <v>28624416</v>
      </c>
      <c r="B138" s="16" t="s">
        <v>168</v>
      </c>
      <c r="C138" s="7">
        <f t="shared" si="2"/>
        <v>28624416</v>
      </c>
    </row>
    <row r="139" spans="1:3" ht="15.75" x14ac:dyDescent="0.25">
      <c r="A139" s="11">
        <v>28624434</v>
      </c>
      <c r="B139" s="16" t="s">
        <v>169</v>
      </c>
      <c r="C139" s="7">
        <f t="shared" si="2"/>
        <v>28624434</v>
      </c>
    </row>
    <row r="140" spans="1:3" ht="15.75" x14ac:dyDescent="0.25">
      <c r="A140" s="11">
        <v>28624432</v>
      </c>
      <c r="B140" s="16" t="s">
        <v>170</v>
      </c>
      <c r="C140" s="7">
        <f t="shared" si="2"/>
        <v>28624432</v>
      </c>
    </row>
    <row r="141" spans="1:3" ht="15.75" x14ac:dyDescent="0.25">
      <c r="A141" s="11">
        <v>28624408</v>
      </c>
      <c r="B141" s="16" t="s">
        <v>171</v>
      </c>
      <c r="C141" s="7">
        <f t="shared" si="2"/>
        <v>28624408</v>
      </c>
    </row>
    <row r="142" spans="1:3" ht="15.75" x14ac:dyDescent="0.25">
      <c r="A142" s="11">
        <v>28624438</v>
      </c>
      <c r="B142" s="16" t="s">
        <v>172</v>
      </c>
      <c r="C142" s="7">
        <f t="shared" si="2"/>
        <v>28624438</v>
      </c>
    </row>
    <row r="143" spans="1:3" ht="15.75" x14ac:dyDescent="0.25">
      <c r="A143" s="11">
        <v>28624430</v>
      </c>
      <c r="B143" s="16" t="s">
        <v>173</v>
      </c>
      <c r="C143" s="7">
        <f t="shared" si="2"/>
        <v>28624430</v>
      </c>
    </row>
    <row r="144" spans="1:3" ht="15.75" x14ac:dyDescent="0.25">
      <c r="A144" s="11">
        <v>28624440</v>
      </c>
      <c r="B144" s="16" t="s">
        <v>174</v>
      </c>
      <c r="C144" s="7">
        <f t="shared" si="2"/>
        <v>28624440</v>
      </c>
    </row>
    <row r="145" spans="1:3" ht="15.75" x14ac:dyDescent="0.25">
      <c r="A145" s="11">
        <v>28624419</v>
      </c>
      <c r="B145" s="16" t="s">
        <v>175</v>
      </c>
      <c r="C145" s="7">
        <f t="shared" si="2"/>
        <v>28624419</v>
      </c>
    </row>
    <row r="146" spans="1:3" ht="15.75" x14ac:dyDescent="0.25">
      <c r="A146" s="11">
        <v>28624412</v>
      </c>
      <c r="B146" s="16" t="s">
        <v>176</v>
      </c>
      <c r="C146" s="7">
        <f t="shared" si="2"/>
        <v>28624412</v>
      </c>
    </row>
    <row r="147" spans="1:3" ht="15.75" x14ac:dyDescent="0.25">
      <c r="A147" s="11">
        <v>28624404</v>
      </c>
      <c r="B147" s="16" t="s">
        <v>177</v>
      </c>
      <c r="C147" s="7">
        <f t="shared" si="2"/>
        <v>28624404</v>
      </c>
    </row>
    <row r="148" spans="1:3" ht="15.75" x14ac:dyDescent="0.25">
      <c r="A148" s="11">
        <v>28624406</v>
      </c>
      <c r="B148" s="16" t="s">
        <v>178</v>
      </c>
      <c r="C148" s="7">
        <f t="shared" si="2"/>
        <v>28624406</v>
      </c>
    </row>
    <row r="149" spans="1:3" x14ac:dyDescent="0.25">
      <c r="A149" s="10"/>
      <c r="B149" s="10"/>
      <c r="C149" s="7">
        <f t="shared" si="2"/>
        <v>0</v>
      </c>
    </row>
    <row r="150" spans="1:3" ht="15.75" x14ac:dyDescent="0.25">
      <c r="A150" s="18">
        <v>28626</v>
      </c>
      <c r="B150" s="10" t="s">
        <v>21</v>
      </c>
      <c r="C150" s="7">
        <f t="shared" si="2"/>
        <v>28626</v>
      </c>
    </row>
    <row r="151" spans="1:3" ht="15.75" x14ac:dyDescent="0.25">
      <c r="A151" s="11">
        <v>28626151</v>
      </c>
      <c r="B151" s="16" t="s">
        <v>179</v>
      </c>
      <c r="C151" s="7">
        <f t="shared" si="2"/>
        <v>28626151</v>
      </c>
    </row>
    <row r="152" spans="1:3" ht="15.75" x14ac:dyDescent="0.25">
      <c r="A152" s="11">
        <v>28626406</v>
      </c>
      <c r="B152" s="16" t="s">
        <v>180</v>
      </c>
      <c r="C152" s="7">
        <f t="shared" si="2"/>
        <v>28626406</v>
      </c>
    </row>
    <row r="153" spans="1:3" ht="15.75" x14ac:dyDescent="0.25">
      <c r="A153" s="11">
        <v>28626412</v>
      </c>
      <c r="B153" s="16" t="s">
        <v>181</v>
      </c>
      <c r="C153" s="7">
        <f t="shared" si="2"/>
        <v>28626412</v>
      </c>
    </row>
    <row r="154" spans="1:3" ht="15.75" x14ac:dyDescent="0.25">
      <c r="A154" s="11">
        <v>28626416</v>
      </c>
      <c r="B154" s="16" t="s">
        <v>182</v>
      </c>
      <c r="C154" s="7">
        <f t="shared" si="2"/>
        <v>28626416</v>
      </c>
    </row>
    <row r="155" spans="1:3" ht="15.75" x14ac:dyDescent="0.25">
      <c r="A155" s="11">
        <v>28626422</v>
      </c>
      <c r="B155" s="16" t="s">
        <v>183</v>
      </c>
      <c r="C155" s="7">
        <f t="shared" si="2"/>
        <v>28626422</v>
      </c>
    </row>
    <row r="156" spans="1:3" ht="15.75" x14ac:dyDescent="0.25">
      <c r="A156" s="11">
        <v>28626408</v>
      </c>
      <c r="B156" s="16" t="s">
        <v>184</v>
      </c>
      <c r="C156" s="7">
        <f t="shared" si="2"/>
        <v>28626408</v>
      </c>
    </row>
    <row r="157" spans="1:3" ht="15.75" x14ac:dyDescent="0.25">
      <c r="A157" s="11">
        <v>28626418</v>
      </c>
      <c r="B157" s="16" t="s">
        <v>185</v>
      </c>
      <c r="C157" s="7">
        <f t="shared" si="2"/>
        <v>28626418</v>
      </c>
    </row>
    <row r="158" spans="1:3" x14ac:dyDescent="0.25">
      <c r="A158" s="10"/>
      <c r="B158" s="10"/>
      <c r="C158" s="7">
        <f t="shared" si="2"/>
        <v>0</v>
      </c>
    </row>
    <row r="159" spans="1:3" ht="15.75" x14ac:dyDescent="0.25">
      <c r="A159" s="18">
        <v>28628</v>
      </c>
      <c r="B159" s="10" t="s">
        <v>22</v>
      </c>
      <c r="C159" s="7">
        <f t="shared" si="2"/>
        <v>28628</v>
      </c>
    </row>
    <row r="160" spans="1:3" ht="15.75" x14ac:dyDescent="0.25">
      <c r="A160" s="11">
        <v>28628155</v>
      </c>
      <c r="B160" s="16" t="s">
        <v>186</v>
      </c>
      <c r="C160" s="7">
        <f t="shared" si="2"/>
        <v>28628155</v>
      </c>
    </row>
    <row r="161" spans="1:3" ht="15.75" x14ac:dyDescent="0.25">
      <c r="A161" s="11">
        <v>28628426</v>
      </c>
      <c r="B161" s="16" t="s">
        <v>187</v>
      </c>
      <c r="C161" s="7">
        <f t="shared" si="2"/>
        <v>28628426</v>
      </c>
    </row>
    <row r="162" spans="1:3" ht="15.75" x14ac:dyDescent="0.25">
      <c r="A162" s="11">
        <v>28628430</v>
      </c>
      <c r="B162" s="16" t="s">
        <v>188</v>
      </c>
      <c r="C162" s="7">
        <f t="shared" si="2"/>
        <v>28628430</v>
      </c>
    </row>
    <row r="163" spans="1:3" ht="15.75" x14ac:dyDescent="0.25">
      <c r="A163" s="11">
        <v>28628422</v>
      </c>
      <c r="B163" s="16" t="s">
        <v>189</v>
      </c>
      <c r="C163" s="7">
        <f t="shared" si="2"/>
        <v>28628422</v>
      </c>
    </row>
    <row r="164" spans="1:3" ht="15.75" x14ac:dyDescent="0.25">
      <c r="A164" s="11">
        <v>28628435</v>
      </c>
      <c r="B164" s="16" t="s">
        <v>190</v>
      </c>
      <c r="C164" s="7">
        <f t="shared" si="2"/>
        <v>28628435</v>
      </c>
    </row>
    <row r="165" spans="1:3" ht="15.75" x14ac:dyDescent="0.25">
      <c r="A165" s="11">
        <v>28628434</v>
      </c>
      <c r="B165" s="16" t="s">
        <v>191</v>
      </c>
      <c r="C165" s="7">
        <f t="shared" si="2"/>
        <v>28628434</v>
      </c>
    </row>
    <row r="166" spans="1:3" ht="15.75" x14ac:dyDescent="0.25">
      <c r="A166" s="11">
        <v>28628432</v>
      </c>
      <c r="B166" s="16" t="s">
        <v>192</v>
      </c>
      <c r="C166" s="7">
        <f t="shared" si="2"/>
        <v>28628432</v>
      </c>
    </row>
    <row r="167" spans="1:3" ht="15.75" x14ac:dyDescent="0.25">
      <c r="A167" s="11">
        <v>28628428</v>
      </c>
      <c r="B167" s="16" t="s">
        <v>193</v>
      </c>
      <c r="C167" s="7">
        <f t="shared" si="2"/>
        <v>28628428</v>
      </c>
    </row>
    <row r="168" spans="1:3" ht="15.75" x14ac:dyDescent="0.25">
      <c r="A168" s="11">
        <v>28628420</v>
      </c>
      <c r="B168" s="16" t="s">
        <v>194</v>
      </c>
      <c r="C168" s="7">
        <f t="shared" si="2"/>
        <v>28628420</v>
      </c>
    </row>
    <row r="169" spans="1:3" ht="15.75" x14ac:dyDescent="0.25">
      <c r="A169" s="11">
        <v>28628410</v>
      </c>
      <c r="B169" s="16" t="s">
        <v>195</v>
      </c>
      <c r="C169" s="7">
        <f t="shared" si="2"/>
        <v>28628410</v>
      </c>
    </row>
    <row r="170" spans="1:3" ht="15.75" x14ac:dyDescent="0.25">
      <c r="A170" s="11">
        <v>28628414</v>
      </c>
      <c r="B170" s="16" t="s">
        <v>196</v>
      </c>
      <c r="C170" s="7">
        <f t="shared" si="2"/>
        <v>28628414</v>
      </c>
    </row>
    <row r="171" spans="1:3" ht="15.75" x14ac:dyDescent="0.25">
      <c r="A171" s="11">
        <v>28628423</v>
      </c>
      <c r="B171" s="16" t="s">
        <v>197</v>
      </c>
      <c r="C171" s="7">
        <f t="shared" si="2"/>
        <v>28628423</v>
      </c>
    </row>
    <row r="172" spans="1:3" ht="15.75" x14ac:dyDescent="0.25">
      <c r="A172" s="11">
        <v>28628416</v>
      </c>
      <c r="B172" s="16" t="s">
        <v>198</v>
      </c>
      <c r="C172" s="7">
        <f t="shared" si="2"/>
        <v>28628416</v>
      </c>
    </row>
    <row r="173" spans="1:3" ht="15.75" x14ac:dyDescent="0.25">
      <c r="A173" s="11">
        <v>28628406</v>
      </c>
      <c r="B173" s="16" t="s">
        <v>199</v>
      </c>
      <c r="C173" s="7">
        <f t="shared" si="2"/>
        <v>28628406</v>
      </c>
    </row>
    <row r="174" spans="1:3" x14ac:dyDescent="0.25">
      <c r="A174" s="10"/>
      <c r="B174" s="10"/>
      <c r="C174" s="7">
        <f t="shared" si="2"/>
        <v>0</v>
      </c>
    </row>
    <row r="175" spans="1:3" ht="15.75" x14ac:dyDescent="0.25">
      <c r="A175" s="18">
        <v>28630</v>
      </c>
      <c r="B175" s="10" t="s">
        <v>23</v>
      </c>
      <c r="C175" s="7">
        <f t="shared" si="2"/>
        <v>28630</v>
      </c>
    </row>
    <row r="176" spans="1:3" ht="15.75" x14ac:dyDescent="0.25">
      <c r="A176" s="11">
        <v>28630101</v>
      </c>
      <c r="B176" s="16" t="s">
        <v>200</v>
      </c>
      <c r="C176" s="7">
        <f t="shared" si="2"/>
        <v>28630101</v>
      </c>
    </row>
    <row r="177" spans="1:3" ht="15.75" x14ac:dyDescent="0.25">
      <c r="A177" s="11">
        <v>28630155</v>
      </c>
      <c r="B177" s="16" t="s">
        <v>201</v>
      </c>
      <c r="C177" s="7">
        <f t="shared" si="2"/>
        <v>28630155</v>
      </c>
    </row>
    <row r="178" spans="1:3" ht="15.75" x14ac:dyDescent="0.25">
      <c r="A178" s="11">
        <v>28630408</v>
      </c>
      <c r="B178" s="16" t="s">
        <v>202</v>
      </c>
      <c r="C178" s="7">
        <f t="shared" si="2"/>
        <v>28630408</v>
      </c>
    </row>
    <row r="179" spans="1:3" ht="15.75" x14ac:dyDescent="0.25">
      <c r="A179" s="11">
        <v>28630415</v>
      </c>
      <c r="B179" s="16" t="s">
        <v>203</v>
      </c>
      <c r="C179" s="7">
        <f t="shared" si="2"/>
        <v>28630415</v>
      </c>
    </row>
    <row r="180" spans="1:3" ht="15.75" x14ac:dyDescent="0.25">
      <c r="A180" s="11">
        <v>28630424</v>
      </c>
      <c r="B180" s="16" t="s">
        <v>204</v>
      </c>
      <c r="C180" s="7">
        <f t="shared" si="2"/>
        <v>28630424</v>
      </c>
    </row>
    <row r="181" spans="1:3" ht="15.75" x14ac:dyDescent="0.25">
      <c r="A181" s="11">
        <v>28630414</v>
      </c>
      <c r="B181" s="16" t="s">
        <v>205</v>
      </c>
      <c r="C181" s="7">
        <f t="shared" si="2"/>
        <v>28630414</v>
      </c>
    </row>
    <row r="182" spans="1:3" ht="15.75" x14ac:dyDescent="0.25">
      <c r="A182" s="11">
        <v>28630404</v>
      </c>
      <c r="B182" s="16" t="s">
        <v>206</v>
      </c>
      <c r="C182" s="7">
        <f t="shared" si="2"/>
        <v>28630404</v>
      </c>
    </row>
    <row r="183" spans="1:3" ht="15.75" x14ac:dyDescent="0.25">
      <c r="A183" s="11">
        <v>28630422</v>
      </c>
      <c r="B183" s="16" t="s">
        <v>207</v>
      </c>
      <c r="C183" s="7">
        <f t="shared" si="2"/>
        <v>28630422</v>
      </c>
    </row>
    <row r="184" spans="1:3" ht="15.75" x14ac:dyDescent="0.25">
      <c r="A184" s="11">
        <v>28630412</v>
      </c>
      <c r="B184" s="16" t="s">
        <v>208</v>
      </c>
      <c r="C184" s="7">
        <f t="shared" si="2"/>
        <v>28630412</v>
      </c>
    </row>
    <row r="185" spans="1:3" ht="15.75" x14ac:dyDescent="0.25">
      <c r="A185" s="11">
        <v>28630432</v>
      </c>
      <c r="B185" s="16" t="s">
        <v>209</v>
      </c>
      <c r="C185" s="7">
        <f t="shared" si="2"/>
        <v>28630432</v>
      </c>
    </row>
    <row r="186" spans="1:3" ht="15.75" x14ac:dyDescent="0.25">
      <c r="A186" s="11">
        <v>28630419</v>
      </c>
      <c r="B186" s="16" t="s">
        <v>210</v>
      </c>
      <c r="C186" s="7">
        <f t="shared" si="2"/>
        <v>28630419</v>
      </c>
    </row>
    <row r="187" spans="1:3" ht="15.75" x14ac:dyDescent="0.25">
      <c r="A187" s="11">
        <v>28630438</v>
      </c>
      <c r="B187" s="16" t="s">
        <v>211</v>
      </c>
      <c r="C187" s="7">
        <f t="shared" si="2"/>
        <v>28630438</v>
      </c>
    </row>
    <row r="188" spans="1:3" ht="15.75" x14ac:dyDescent="0.25">
      <c r="A188" s="11">
        <v>28630172</v>
      </c>
      <c r="B188" s="16" t="s">
        <v>212</v>
      </c>
      <c r="C188" s="7">
        <f t="shared" si="2"/>
        <v>28630172</v>
      </c>
    </row>
    <row r="189" spans="1:3" ht="15.75" x14ac:dyDescent="0.25">
      <c r="A189" s="11">
        <v>28630163</v>
      </c>
      <c r="B189" s="16" t="s">
        <v>213</v>
      </c>
      <c r="C189" s="7">
        <f t="shared" si="2"/>
        <v>28630163</v>
      </c>
    </row>
    <row r="190" spans="1:3" ht="15.75" x14ac:dyDescent="0.25">
      <c r="A190" s="11">
        <v>28630158</v>
      </c>
      <c r="B190" s="16" t="s">
        <v>214</v>
      </c>
      <c r="C190" s="7">
        <f t="shared" si="2"/>
        <v>28630158</v>
      </c>
    </row>
    <row r="191" spans="1:3" ht="15.75" x14ac:dyDescent="0.25">
      <c r="A191" s="11">
        <v>28630174</v>
      </c>
      <c r="B191" s="16" t="s">
        <v>215</v>
      </c>
      <c r="C191" s="7">
        <f t="shared" si="2"/>
        <v>28630174</v>
      </c>
    </row>
    <row r="192" spans="1:3" x14ac:dyDescent="0.25">
      <c r="A192" s="10"/>
      <c r="B192" s="10"/>
      <c r="C192" s="7">
        <f t="shared" si="2"/>
        <v>0</v>
      </c>
    </row>
    <row r="193" spans="1:3" ht="15.75" x14ac:dyDescent="0.25">
      <c r="A193" s="18">
        <v>28632</v>
      </c>
      <c r="B193" s="10" t="s">
        <v>24</v>
      </c>
      <c r="C193" s="7">
        <f t="shared" si="2"/>
        <v>28632</v>
      </c>
    </row>
    <row r="194" spans="1:3" ht="15.75" x14ac:dyDescent="0.25">
      <c r="A194" s="11">
        <v>28632101</v>
      </c>
      <c r="B194" s="16" t="s">
        <v>216</v>
      </c>
      <c r="C194" s="7">
        <f t="shared" si="2"/>
        <v>28632101</v>
      </c>
    </row>
    <row r="195" spans="1:3" ht="15.75" x14ac:dyDescent="0.25">
      <c r="A195" s="11">
        <v>28632413</v>
      </c>
      <c r="B195" s="16" t="s">
        <v>217</v>
      </c>
      <c r="C195" s="7">
        <f t="shared" ref="C195:C258" si="3">A195</f>
        <v>28632413</v>
      </c>
    </row>
    <row r="196" spans="1:3" ht="15.75" x14ac:dyDescent="0.25">
      <c r="A196" s="11">
        <v>28632410</v>
      </c>
      <c r="B196" s="16" t="s">
        <v>218</v>
      </c>
      <c r="C196" s="7">
        <f t="shared" si="3"/>
        <v>28632410</v>
      </c>
    </row>
    <row r="197" spans="1:3" ht="15.75" x14ac:dyDescent="0.25">
      <c r="A197" s="11">
        <v>28632403</v>
      </c>
      <c r="B197" s="16" t="s">
        <v>219</v>
      </c>
      <c r="C197" s="7">
        <f t="shared" si="3"/>
        <v>28632403</v>
      </c>
    </row>
    <row r="198" spans="1:3" x14ac:dyDescent="0.25">
      <c r="A198" s="10"/>
      <c r="B198" s="10"/>
      <c r="C198" s="7">
        <f t="shared" si="3"/>
        <v>0</v>
      </c>
    </row>
    <row r="199" spans="1:3" ht="15.75" x14ac:dyDescent="0.25">
      <c r="A199" s="18">
        <v>28634</v>
      </c>
      <c r="B199" s="10" t="s">
        <v>25</v>
      </c>
      <c r="C199" s="7">
        <f t="shared" si="3"/>
        <v>28634</v>
      </c>
    </row>
    <row r="200" spans="1:3" ht="15.75" x14ac:dyDescent="0.25">
      <c r="A200" s="11">
        <v>28634101</v>
      </c>
      <c r="B200" s="16" t="s">
        <v>220</v>
      </c>
      <c r="C200" s="7">
        <f t="shared" si="3"/>
        <v>28634101</v>
      </c>
    </row>
    <row r="201" spans="1:3" ht="15.75" x14ac:dyDescent="0.25">
      <c r="A201" s="11">
        <v>28634424</v>
      </c>
      <c r="B201" s="16" t="s">
        <v>221</v>
      </c>
      <c r="C201" s="7">
        <f t="shared" si="3"/>
        <v>28634424</v>
      </c>
    </row>
    <row r="202" spans="1:3" ht="15.75" x14ac:dyDescent="0.25">
      <c r="A202" s="11">
        <v>28634432</v>
      </c>
      <c r="B202" s="16" t="s">
        <v>222</v>
      </c>
      <c r="C202" s="7">
        <f t="shared" si="3"/>
        <v>28634432</v>
      </c>
    </row>
    <row r="203" spans="1:3" ht="15.75" x14ac:dyDescent="0.25">
      <c r="A203" s="11">
        <v>28634428</v>
      </c>
      <c r="B203" s="16" t="s">
        <v>223</v>
      </c>
      <c r="C203" s="7">
        <f t="shared" si="3"/>
        <v>28634428</v>
      </c>
    </row>
    <row r="204" spans="1:3" ht="15.75" x14ac:dyDescent="0.25">
      <c r="A204" s="11">
        <v>28634410</v>
      </c>
      <c r="B204" s="16" t="s">
        <v>224</v>
      </c>
      <c r="C204" s="7">
        <f t="shared" si="3"/>
        <v>28634410</v>
      </c>
    </row>
    <row r="205" spans="1:3" ht="15.75" x14ac:dyDescent="0.25">
      <c r="A205" s="11">
        <v>28634426</v>
      </c>
      <c r="B205" s="16" t="s">
        <v>225</v>
      </c>
      <c r="C205" s="7">
        <f t="shared" si="3"/>
        <v>28634426</v>
      </c>
    </row>
    <row r="206" spans="1:3" ht="15.75" x14ac:dyDescent="0.25">
      <c r="A206" s="11">
        <v>28634422</v>
      </c>
      <c r="B206" s="16" t="s">
        <v>226</v>
      </c>
      <c r="C206" s="7">
        <f t="shared" si="3"/>
        <v>28634422</v>
      </c>
    </row>
    <row r="207" spans="1:3" ht="15.75" x14ac:dyDescent="0.25">
      <c r="A207" s="11">
        <v>28634406</v>
      </c>
      <c r="B207" s="16" t="s">
        <v>227</v>
      </c>
      <c r="C207" s="7">
        <f t="shared" si="3"/>
        <v>28634406</v>
      </c>
    </row>
    <row r="208" spans="1:3" ht="15.75" x14ac:dyDescent="0.25">
      <c r="A208" s="11">
        <v>28634412</v>
      </c>
      <c r="B208" s="16" t="s">
        <v>228</v>
      </c>
      <c r="C208" s="7">
        <f t="shared" si="3"/>
        <v>28634412</v>
      </c>
    </row>
    <row r="209" spans="1:3" ht="15.75" x14ac:dyDescent="0.25">
      <c r="A209" s="11">
        <v>28634416</v>
      </c>
      <c r="B209" s="16" t="s">
        <v>229</v>
      </c>
      <c r="C209" s="7">
        <f t="shared" si="3"/>
        <v>28634416</v>
      </c>
    </row>
    <row r="210" spans="1:3" ht="15.75" x14ac:dyDescent="0.25">
      <c r="A210" s="11">
        <v>28634420</v>
      </c>
      <c r="B210" s="16" t="s">
        <v>230</v>
      </c>
      <c r="C210" s="7">
        <f t="shared" si="3"/>
        <v>28634420</v>
      </c>
    </row>
    <row r="211" spans="1:3" ht="15.75" x14ac:dyDescent="0.25">
      <c r="A211" s="11">
        <v>28634408</v>
      </c>
      <c r="B211" s="16" t="s">
        <v>231</v>
      </c>
      <c r="C211" s="7">
        <f t="shared" si="3"/>
        <v>28634408</v>
      </c>
    </row>
    <row r="212" spans="1:3" ht="15.75" x14ac:dyDescent="0.25">
      <c r="A212" s="11">
        <v>28634404</v>
      </c>
      <c r="B212" s="16" t="s">
        <v>232</v>
      </c>
      <c r="C212" s="7">
        <f t="shared" si="3"/>
        <v>28634404</v>
      </c>
    </row>
    <row r="213" spans="1:3" x14ac:dyDescent="0.25">
      <c r="A213" s="10"/>
      <c r="B213" s="10"/>
      <c r="C213" s="7">
        <f t="shared" si="3"/>
        <v>0</v>
      </c>
    </row>
    <row r="214" spans="1:3" ht="15.75" x14ac:dyDescent="0.25">
      <c r="A214" s="18">
        <v>28636</v>
      </c>
      <c r="B214" s="10" t="s">
        <v>26</v>
      </c>
      <c r="C214" s="7">
        <f t="shared" si="3"/>
        <v>28636</v>
      </c>
    </row>
    <row r="215" spans="1:3" ht="15.75" x14ac:dyDescent="0.25">
      <c r="A215" s="11">
        <v>28636405</v>
      </c>
      <c r="B215" s="16" t="s">
        <v>233</v>
      </c>
      <c r="C215" s="7">
        <f t="shared" si="3"/>
        <v>28636405</v>
      </c>
    </row>
    <row r="216" spans="1:3" ht="15.75" x14ac:dyDescent="0.25">
      <c r="A216" s="11">
        <v>28636412</v>
      </c>
      <c r="B216" s="16" t="s">
        <v>234</v>
      </c>
      <c r="C216" s="7">
        <f t="shared" si="3"/>
        <v>28636412</v>
      </c>
    </row>
    <row r="217" spans="1:3" ht="15.75" x14ac:dyDescent="0.25">
      <c r="A217" s="11">
        <v>28636413</v>
      </c>
      <c r="B217" s="16" t="s">
        <v>235</v>
      </c>
      <c r="C217" s="7">
        <f t="shared" si="3"/>
        <v>28636413</v>
      </c>
    </row>
    <row r="218" spans="1:3" ht="15.75" x14ac:dyDescent="0.25">
      <c r="A218" s="11">
        <v>28636421</v>
      </c>
      <c r="B218" s="16" t="s">
        <v>236</v>
      </c>
      <c r="C218" s="7">
        <f t="shared" si="3"/>
        <v>28636421</v>
      </c>
    </row>
    <row r="219" spans="1:3" x14ac:dyDescent="0.25">
      <c r="A219" s="10"/>
      <c r="B219" s="10"/>
      <c r="C219" s="7">
        <f t="shared" si="3"/>
        <v>0</v>
      </c>
    </row>
    <row r="220" spans="1:3" ht="15.75" x14ac:dyDescent="0.25">
      <c r="A220" s="18">
        <v>28638</v>
      </c>
      <c r="B220" s="10" t="s">
        <v>27</v>
      </c>
      <c r="C220" s="7">
        <f t="shared" si="3"/>
        <v>28638</v>
      </c>
    </row>
    <row r="221" spans="1:3" ht="15.75" x14ac:dyDescent="0.25">
      <c r="A221" s="11">
        <v>28638101</v>
      </c>
      <c r="B221" s="16" t="s">
        <v>237</v>
      </c>
      <c r="C221" s="7">
        <f t="shared" si="3"/>
        <v>28638101</v>
      </c>
    </row>
    <row r="222" spans="1:3" ht="15.75" x14ac:dyDescent="0.25">
      <c r="A222" s="11">
        <v>28638440</v>
      </c>
      <c r="B222" s="16" t="s">
        <v>238</v>
      </c>
      <c r="C222" s="7">
        <f t="shared" si="3"/>
        <v>28638440</v>
      </c>
    </row>
    <row r="223" spans="1:3" ht="15.75" x14ac:dyDescent="0.25">
      <c r="A223" s="11">
        <v>28638412</v>
      </c>
      <c r="B223" s="16" t="s">
        <v>239</v>
      </c>
      <c r="C223" s="7">
        <f t="shared" si="3"/>
        <v>28638412</v>
      </c>
    </row>
    <row r="224" spans="1:3" ht="15.75" x14ac:dyDescent="0.25">
      <c r="A224" s="11">
        <v>28638438</v>
      </c>
      <c r="B224" s="16" t="s">
        <v>240</v>
      </c>
      <c r="C224" s="7">
        <f t="shared" si="3"/>
        <v>28638438</v>
      </c>
    </row>
    <row r="225" spans="1:3" ht="15.75" x14ac:dyDescent="0.25">
      <c r="A225" s="11">
        <v>28638432</v>
      </c>
      <c r="B225" s="16" t="s">
        <v>241</v>
      </c>
      <c r="C225" s="7">
        <f t="shared" si="3"/>
        <v>28638432</v>
      </c>
    </row>
    <row r="226" spans="1:3" ht="15.75" x14ac:dyDescent="0.25">
      <c r="A226" s="11">
        <v>28638408</v>
      </c>
      <c r="B226" s="16" t="s">
        <v>242</v>
      </c>
      <c r="C226" s="7">
        <f t="shared" si="3"/>
        <v>28638408</v>
      </c>
    </row>
    <row r="227" spans="1:3" ht="15.75" x14ac:dyDescent="0.25">
      <c r="A227" s="11">
        <v>28638430</v>
      </c>
      <c r="B227" s="16" t="s">
        <v>133</v>
      </c>
      <c r="C227" s="7">
        <f t="shared" si="3"/>
        <v>28638430</v>
      </c>
    </row>
    <row r="228" spans="1:3" ht="15.75" x14ac:dyDescent="0.25">
      <c r="A228" s="11">
        <v>28638420</v>
      </c>
      <c r="B228" s="16" t="s">
        <v>243</v>
      </c>
      <c r="C228" s="7">
        <f t="shared" si="3"/>
        <v>28638420</v>
      </c>
    </row>
    <row r="229" spans="1:3" ht="15.75" x14ac:dyDescent="0.25">
      <c r="A229" s="11">
        <v>28638426</v>
      </c>
      <c r="B229" s="16" t="s">
        <v>244</v>
      </c>
      <c r="C229" s="7">
        <f t="shared" si="3"/>
        <v>28638426</v>
      </c>
    </row>
    <row r="230" spans="1:3" ht="15.75" x14ac:dyDescent="0.25">
      <c r="A230" s="11">
        <v>28638422</v>
      </c>
      <c r="B230" s="16" t="s">
        <v>245</v>
      </c>
      <c r="C230" s="7">
        <f t="shared" si="3"/>
        <v>28638422</v>
      </c>
    </row>
    <row r="231" spans="1:3" ht="15.75" x14ac:dyDescent="0.25">
      <c r="A231" s="11">
        <v>28638404</v>
      </c>
      <c r="B231" s="16" t="s">
        <v>246</v>
      </c>
      <c r="C231" s="7">
        <f t="shared" si="3"/>
        <v>28638404</v>
      </c>
    </row>
    <row r="232" spans="1:3" ht="15.75" x14ac:dyDescent="0.25">
      <c r="A232" s="11">
        <v>28638155</v>
      </c>
      <c r="B232" s="16" t="s">
        <v>247</v>
      </c>
      <c r="C232" s="7">
        <f t="shared" si="3"/>
        <v>28638155</v>
      </c>
    </row>
    <row r="233" spans="1:3" x14ac:dyDescent="0.25">
      <c r="A233" s="10"/>
      <c r="B233" s="10"/>
      <c r="C233" s="7">
        <f t="shared" si="3"/>
        <v>0</v>
      </c>
    </row>
    <row r="234" spans="1:3" ht="15.75" x14ac:dyDescent="0.25">
      <c r="A234" s="18">
        <v>28640</v>
      </c>
      <c r="B234" s="10" t="s">
        <v>28</v>
      </c>
      <c r="C234" s="7">
        <f t="shared" si="3"/>
        <v>28640</v>
      </c>
    </row>
    <row r="235" spans="1:3" ht="15.75" x14ac:dyDescent="0.25">
      <c r="A235" s="11">
        <v>28640151</v>
      </c>
      <c r="B235" s="16" t="s">
        <v>248</v>
      </c>
      <c r="C235" s="7">
        <f t="shared" si="3"/>
        <v>28640151</v>
      </c>
    </row>
    <row r="236" spans="1:3" ht="15.75" x14ac:dyDescent="0.25">
      <c r="A236" s="11">
        <v>28640428</v>
      </c>
      <c r="B236" s="16" t="s">
        <v>249</v>
      </c>
      <c r="C236" s="7">
        <f t="shared" si="3"/>
        <v>28640428</v>
      </c>
    </row>
    <row r="237" spans="1:3" ht="15.75" x14ac:dyDescent="0.25">
      <c r="A237" s="11">
        <v>28640436</v>
      </c>
      <c r="B237" s="16" t="s">
        <v>250</v>
      </c>
      <c r="C237" s="7">
        <f t="shared" si="3"/>
        <v>28640436</v>
      </c>
    </row>
    <row r="238" spans="1:3" ht="15.75" x14ac:dyDescent="0.25">
      <c r="A238" s="11">
        <v>28640417</v>
      </c>
      <c r="B238" s="16" t="s">
        <v>251</v>
      </c>
      <c r="C238" s="7">
        <f t="shared" si="3"/>
        <v>28640417</v>
      </c>
    </row>
    <row r="239" spans="1:3" x14ac:dyDescent="0.25">
      <c r="A239" s="10"/>
      <c r="B239" s="10"/>
      <c r="C239" s="7">
        <f t="shared" si="3"/>
        <v>0</v>
      </c>
    </row>
    <row r="240" spans="1:3" ht="15.75" x14ac:dyDescent="0.25">
      <c r="A240" s="18">
        <v>28642</v>
      </c>
      <c r="B240" s="10" t="s">
        <v>29</v>
      </c>
      <c r="C240" s="7">
        <f t="shared" si="3"/>
        <v>28642</v>
      </c>
    </row>
    <row r="241" spans="1:3" ht="15.75" x14ac:dyDescent="0.25">
      <c r="A241" s="11">
        <v>28642151</v>
      </c>
      <c r="B241" s="16" t="s">
        <v>252</v>
      </c>
      <c r="C241" s="7">
        <f t="shared" si="3"/>
        <v>28642151</v>
      </c>
    </row>
    <row r="242" spans="1:3" ht="15.75" x14ac:dyDescent="0.25">
      <c r="A242" s="11">
        <v>28642419</v>
      </c>
      <c r="B242" s="16" t="s">
        <v>253</v>
      </c>
      <c r="C242" s="7">
        <f t="shared" si="3"/>
        <v>28642419</v>
      </c>
    </row>
    <row r="243" spans="1:3" ht="15.75" x14ac:dyDescent="0.25">
      <c r="A243" s="11">
        <v>28642416</v>
      </c>
      <c r="B243" s="16" t="s">
        <v>254</v>
      </c>
      <c r="C243" s="7">
        <f t="shared" si="3"/>
        <v>28642416</v>
      </c>
    </row>
    <row r="244" spans="1:3" ht="15.75" x14ac:dyDescent="0.25">
      <c r="A244" s="11">
        <v>28642404</v>
      </c>
      <c r="B244" s="16" t="s">
        <v>255</v>
      </c>
      <c r="C244" s="7">
        <f t="shared" si="3"/>
        <v>28642404</v>
      </c>
    </row>
    <row r="245" spans="1:3" ht="15.75" x14ac:dyDescent="0.25">
      <c r="A245" s="11">
        <v>28642406</v>
      </c>
      <c r="B245" s="16" t="s">
        <v>256</v>
      </c>
      <c r="C245" s="7">
        <f t="shared" si="3"/>
        <v>28642406</v>
      </c>
    </row>
    <row r="246" spans="1:3" ht="15.75" x14ac:dyDescent="0.25">
      <c r="A246" s="11">
        <v>28642414</v>
      </c>
      <c r="B246" s="16" t="s">
        <v>257</v>
      </c>
      <c r="C246" s="7">
        <f t="shared" si="3"/>
        <v>28642414</v>
      </c>
    </row>
    <row r="247" spans="1:3" x14ac:dyDescent="0.25">
      <c r="A247" s="10"/>
      <c r="B247" s="10"/>
      <c r="C247" s="7">
        <f t="shared" si="3"/>
        <v>0</v>
      </c>
    </row>
    <row r="248" spans="1:3" ht="15.75" x14ac:dyDescent="0.25">
      <c r="A248" s="18">
        <v>28643</v>
      </c>
      <c r="B248" s="10" t="s">
        <v>30</v>
      </c>
      <c r="C248" s="7">
        <f t="shared" si="3"/>
        <v>28643</v>
      </c>
    </row>
    <row r="249" spans="1:3" ht="15.75" x14ac:dyDescent="0.25">
      <c r="A249" s="11">
        <v>28643101</v>
      </c>
      <c r="B249" s="16" t="s">
        <v>258</v>
      </c>
      <c r="C249" s="7">
        <f t="shared" si="3"/>
        <v>28643101</v>
      </c>
    </row>
    <row r="250" spans="1:3" ht="15.75" x14ac:dyDescent="0.25">
      <c r="A250" s="11">
        <v>28643420</v>
      </c>
      <c r="B250" s="16" t="s">
        <v>259</v>
      </c>
      <c r="C250" s="7">
        <f t="shared" si="3"/>
        <v>28643420</v>
      </c>
    </row>
    <row r="251" spans="1:3" ht="15.75" x14ac:dyDescent="0.25">
      <c r="A251" s="11">
        <v>28643426</v>
      </c>
      <c r="B251" s="16" t="s">
        <v>260</v>
      </c>
      <c r="C251" s="7">
        <f t="shared" si="3"/>
        <v>28643426</v>
      </c>
    </row>
    <row r="252" spans="1:3" ht="15.75" x14ac:dyDescent="0.25">
      <c r="A252" s="11">
        <v>28643404</v>
      </c>
      <c r="B252" s="16" t="s">
        <v>261</v>
      </c>
      <c r="C252" s="7">
        <f t="shared" si="3"/>
        <v>28643404</v>
      </c>
    </row>
    <row r="253" spans="1:3" ht="15.75" x14ac:dyDescent="0.25">
      <c r="A253" s="11">
        <v>28643418</v>
      </c>
      <c r="B253" s="16" t="s">
        <v>126</v>
      </c>
      <c r="C253" s="7">
        <f t="shared" si="3"/>
        <v>28643418</v>
      </c>
    </row>
    <row r="254" spans="1:3" ht="15.75" x14ac:dyDescent="0.25">
      <c r="A254" s="11">
        <v>28643412</v>
      </c>
      <c r="B254" s="16" t="s">
        <v>262</v>
      </c>
      <c r="C254" s="7">
        <f t="shared" si="3"/>
        <v>28643412</v>
      </c>
    </row>
    <row r="255" spans="1:3" x14ac:dyDescent="0.25">
      <c r="A255" s="10"/>
      <c r="B255" s="10"/>
      <c r="C255" s="7">
        <f t="shared" si="3"/>
        <v>0</v>
      </c>
    </row>
    <row r="256" spans="1:3" ht="15.75" x14ac:dyDescent="0.25">
      <c r="A256" s="18">
        <v>28644</v>
      </c>
      <c r="B256" s="10" t="s">
        <v>31</v>
      </c>
      <c r="C256" s="7">
        <f t="shared" si="3"/>
        <v>28644</v>
      </c>
    </row>
    <row r="257" spans="1:3" ht="15.75" x14ac:dyDescent="0.25">
      <c r="A257" s="11">
        <v>28644151</v>
      </c>
      <c r="B257" s="16" t="s">
        <v>263</v>
      </c>
      <c r="C257" s="7">
        <f t="shared" si="3"/>
        <v>28644151</v>
      </c>
    </row>
    <row r="258" spans="1:3" ht="15.75" x14ac:dyDescent="0.25">
      <c r="A258" s="11">
        <v>28644412</v>
      </c>
      <c r="B258" s="16" t="s">
        <v>264</v>
      </c>
      <c r="C258" s="7">
        <f t="shared" si="3"/>
        <v>28644412</v>
      </c>
    </row>
    <row r="259" spans="1:3" ht="15.75" x14ac:dyDescent="0.25">
      <c r="A259" s="11">
        <v>28644404</v>
      </c>
      <c r="B259" s="16" t="s">
        <v>265</v>
      </c>
      <c r="C259" s="7">
        <f t="shared" ref="C259:C322" si="4">A259</f>
        <v>28644404</v>
      </c>
    </row>
    <row r="260" spans="1:3" ht="15.75" x14ac:dyDescent="0.25">
      <c r="A260" s="11">
        <v>28644428</v>
      </c>
      <c r="B260" s="16" t="s">
        <v>266</v>
      </c>
      <c r="C260" s="7">
        <f t="shared" si="4"/>
        <v>28644428</v>
      </c>
    </row>
    <row r="261" spans="1:3" ht="15.75" x14ac:dyDescent="0.25">
      <c r="A261" s="11">
        <v>28644414</v>
      </c>
      <c r="B261" s="16" t="s">
        <v>267</v>
      </c>
      <c r="C261" s="7">
        <f t="shared" si="4"/>
        <v>28644414</v>
      </c>
    </row>
    <row r="262" spans="1:3" ht="15.75" x14ac:dyDescent="0.25">
      <c r="A262" s="11">
        <v>28644450</v>
      </c>
      <c r="B262" s="16" t="s">
        <v>268</v>
      </c>
      <c r="C262" s="7">
        <f t="shared" si="4"/>
        <v>28644450</v>
      </c>
    </row>
    <row r="263" spans="1:3" ht="15.75" x14ac:dyDescent="0.25">
      <c r="A263" s="11">
        <v>28644426</v>
      </c>
      <c r="B263" s="16" t="s">
        <v>269</v>
      </c>
      <c r="C263" s="7">
        <f t="shared" si="4"/>
        <v>28644426</v>
      </c>
    </row>
    <row r="264" spans="1:3" x14ac:dyDescent="0.25">
      <c r="A264" s="10"/>
      <c r="B264" s="10"/>
      <c r="C264" s="7">
        <f t="shared" si="4"/>
        <v>0</v>
      </c>
    </row>
    <row r="265" spans="1:3" ht="15.75" x14ac:dyDescent="0.25">
      <c r="A265" s="18">
        <v>28645</v>
      </c>
      <c r="B265" s="10" t="s">
        <v>32</v>
      </c>
      <c r="C265" s="7">
        <f t="shared" si="4"/>
        <v>28645</v>
      </c>
    </row>
    <row r="266" spans="1:3" ht="15.75" x14ac:dyDescent="0.25">
      <c r="A266" s="11">
        <v>28645101</v>
      </c>
      <c r="B266" s="16" t="s">
        <v>270</v>
      </c>
      <c r="C266" s="7">
        <f t="shared" si="4"/>
        <v>28645101</v>
      </c>
    </row>
    <row r="267" spans="1:3" ht="15.75" x14ac:dyDescent="0.25">
      <c r="A267" s="11">
        <v>28645420</v>
      </c>
      <c r="B267" s="16" t="s">
        <v>271</v>
      </c>
      <c r="C267" s="7">
        <f t="shared" si="4"/>
        <v>28645420</v>
      </c>
    </row>
    <row r="268" spans="1:3" ht="15.75" x14ac:dyDescent="0.25">
      <c r="A268" s="11">
        <v>28645434</v>
      </c>
      <c r="B268" s="16" t="s">
        <v>272</v>
      </c>
      <c r="C268" s="7">
        <f t="shared" si="4"/>
        <v>28645434</v>
      </c>
    </row>
    <row r="269" spans="1:3" ht="15.75" x14ac:dyDescent="0.25">
      <c r="A269" s="11">
        <v>28645430</v>
      </c>
      <c r="B269" s="16" t="s">
        <v>273</v>
      </c>
      <c r="C269" s="7">
        <f t="shared" si="4"/>
        <v>28645430</v>
      </c>
    </row>
    <row r="270" spans="1:3" ht="15.75" x14ac:dyDescent="0.25">
      <c r="A270" s="11">
        <v>28645432</v>
      </c>
      <c r="B270" s="16" t="s">
        <v>274</v>
      </c>
      <c r="C270" s="7">
        <f t="shared" si="4"/>
        <v>28645432</v>
      </c>
    </row>
    <row r="271" spans="1:3" ht="15.75" x14ac:dyDescent="0.25">
      <c r="A271" s="11">
        <v>28645438</v>
      </c>
      <c r="B271" s="16" t="s">
        <v>275</v>
      </c>
      <c r="C271" s="7">
        <f t="shared" si="4"/>
        <v>28645438</v>
      </c>
    </row>
    <row r="272" spans="1:3" ht="15.75" x14ac:dyDescent="0.25">
      <c r="A272" s="11">
        <v>28645424</v>
      </c>
      <c r="B272" s="16" t="s">
        <v>276</v>
      </c>
      <c r="C272" s="7">
        <f t="shared" si="4"/>
        <v>28645424</v>
      </c>
    </row>
    <row r="273" spans="1:3" ht="15.75" x14ac:dyDescent="0.25">
      <c r="A273" s="11">
        <v>28645426</v>
      </c>
      <c r="B273" s="16" t="s">
        <v>277</v>
      </c>
      <c r="C273" s="7">
        <f t="shared" si="4"/>
        <v>28645426</v>
      </c>
    </row>
    <row r="274" spans="1:3" ht="15.75" x14ac:dyDescent="0.25">
      <c r="A274" s="11">
        <v>28645406</v>
      </c>
      <c r="B274" s="16" t="s">
        <v>278</v>
      </c>
      <c r="C274" s="7">
        <f t="shared" si="4"/>
        <v>28645406</v>
      </c>
    </row>
    <row r="275" spans="1:3" ht="15.75" x14ac:dyDescent="0.25">
      <c r="A275" s="11">
        <v>28645422</v>
      </c>
      <c r="B275" s="16" t="s">
        <v>279</v>
      </c>
      <c r="C275" s="7">
        <f t="shared" si="4"/>
        <v>28645422</v>
      </c>
    </row>
    <row r="276" spans="1:3" ht="15.75" x14ac:dyDescent="0.25">
      <c r="A276" s="11">
        <v>28645416</v>
      </c>
      <c r="B276" s="16" t="s">
        <v>280</v>
      </c>
      <c r="C276" s="7">
        <f t="shared" si="4"/>
        <v>28645416</v>
      </c>
    </row>
    <row r="277" spans="1:3" x14ac:dyDescent="0.25">
      <c r="A277" s="10"/>
      <c r="B277" s="10"/>
      <c r="C277" s="7">
        <f t="shared" si="4"/>
        <v>0</v>
      </c>
    </row>
    <row r="278" spans="1:3" ht="15.75" x14ac:dyDescent="0.25">
      <c r="A278" s="18">
        <v>28646</v>
      </c>
      <c r="B278" s="10" t="s">
        <v>33</v>
      </c>
      <c r="C278" s="7">
        <f t="shared" si="4"/>
        <v>28646</v>
      </c>
    </row>
    <row r="279" spans="1:3" ht="15.75" x14ac:dyDescent="0.25">
      <c r="A279" s="11">
        <v>28646151</v>
      </c>
      <c r="B279" s="16" t="s">
        <v>281</v>
      </c>
      <c r="C279" s="7">
        <f t="shared" si="4"/>
        <v>28646151</v>
      </c>
    </row>
    <row r="280" spans="1:3" ht="15.75" x14ac:dyDescent="0.25">
      <c r="A280" s="11">
        <v>28646435</v>
      </c>
      <c r="B280" s="16" t="s">
        <v>282</v>
      </c>
      <c r="C280" s="7">
        <f t="shared" si="4"/>
        <v>28646435</v>
      </c>
    </row>
    <row r="281" spans="1:3" ht="15.75" x14ac:dyDescent="0.25">
      <c r="A281" s="11">
        <v>28646437</v>
      </c>
      <c r="B281" s="16" t="s">
        <v>283</v>
      </c>
      <c r="C281" s="7">
        <f t="shared" si="4"/>
        <v>28646437</v>
      </c>
    </row>
    <row r="282" spans="1:3" ht="15.75" x14ac:dyDescent="0.25">
      <c r="A282" s="11">
        <v>28646438</v>
      </c>
      <c r="B282" s="16" t="s">
        <v>284</v>
      </c>
      <c r="C282" s="7">
        <f t="shared" si="4"/>
        <v>28646438</v>
      </c>
    </row>
    <row r="283" spans="1:3" ht="15.75" x14ac:dyDescent="0.25">
      <c r="A283" s="11">
        <v>28646408</v>
      </c>
      <c r="B283" s="16" t="s">
        <v>285</v>
      </c>
      <c r="C283" s="7">
        <f t="shared" si="4"/>
        <v>28646408</v>
      </c>
    </row>
    <row r="284" spans="1:3" ht="15.75" x14ac:dyDescent="0.25">
      <c r="A284" s="11">
        <v>28646423</v>
      </c>
      <c r="B284" s="16" t="s">
        <v>286</v>
      </c>
      <c r="C284" s="7">
        <f t="shared" si="4"/>
        <v>28646423</v>
      </c>
    </row>
    <row r="285" spans="1:3" ht="15.75" x14ac:dyDescent="0.25">
      <c r="A285" s="11">
        <v>28646406</v>
      </c>
      <c r="B285" s="16" t="s">
        <v>287</v>
      </c>
      <c r="C285" s="7">
        <f t="shared" si="4"/>
        <v>28646406</v>
      </c>
    </row>
    <row r="286" spans="1:3" x14ac:dyDescent="0.25">
      <c r="A286" s="10"/>
      <c r="B286" s="10"/>
      <c r="C286" s="7">
        <f t="shared" si="4"/>
        <v>0</v>
      </c>
    </row>
    <row r="287" spans="1:3" ht="15.75" x14ac:dyDescent="0.25">
      <c r="A287" s="18">
        <v>28647</v>
      </c>
      <c r="B287" s="10" t="s">
        <v>34</v>
      </c>
      <c r="C287" s="7">
        <f t="shared" si="4"/>
        <v>28647</v>
      </c>
    </row>
    <row r="288" spans="1:3" ht="15.75" x14ac:dyDescent="0.25">
      <c r="A288" s="11">
        <v>28647151</v>
      </c>
      <c r="B288" s="16" t="s">
        <v>288</v>
      </c>
      <c r="C288" s="7">
        <f t="shared" si="4"/>
        <v>28647151</v>
      </c>
    </row>
    <row r="289" spans="1:3" ht="15.75" x14ac:dyDescent="0.25">
      <c r="A289" s="11">
        <v>28647440</v>
      </c>
      <c r="B289" s="16" t="s">
        <v>289</v>
      </c>
      <c r="C289" s="7">
        <f t="shared" si="4"/>
        <v>28647440</v>
      </c>
    </row>
    <row r="290" spans="1:3" ht="15.75" x14ac:dyDescent="0.25">
      <c r="A290" s="11">
        <v>28647422</v>
      </c>
      <c r="B290" s="16" t="s">
        <v>290</v>
      </c>
      <c r="C290" s="7">
        <f t="shared" si="4"/>
        <v>28647422</v>
      </c>
    </row>
    <row r="291" spans="1:3" ht="15.75" x14ac:dyDescent="0.25">
      <c r="A291" s="11">
        <v>28647431</v>
      </c>
      <c r="B291" s="16" t="s">
        <v>291</v>
      </c>
      <c r="C291" s="7">
        <f t="shared" si="4"/>
        <v>28647431</v>
      </c>
    </row>
    <row r="292" spans="1:3" ht="15.75" x14ac:dyDescent="0.25">
      <c r="A292" s="11">
        <v>28647428</v>
      </c>
      <c r="B292" s="16" t="s">
        <v>292</v>
      </c>
      <c r="C292" s="7">
        <f t="shared" si="4"/>
        <v>28647428</v>
      </c>
    </row>
    <row r="293" spans="1:3" ht="15.75" x14ac:dyDescent="0.25">
      <c r="A293" s="11">
        <v>28647406</v>
      </c>
      <c r="B293" s="16" t="s">
        <v>293</v>
      </c>
      <c r="C293" s="7">
        <f t="shared" si="4"/>
        <v>28647406</v>
      </c>
    </row>
    <row r="294" spans="1:3" ht="15.75" x14ac:dyDescent="0.25">
      <c r="A294" s="11">
        <v>28647418</v>
      </c>
      <c r="B294" s="16" t="s">
        <v>294</v>
      </c>
      <c r="C294" s="7">
        <f t="shared" si="4"/>
        <v>28647418</v>
      </c>
    </row>
    <row r="295" spans="1:3" ht="15.75" x14ac:dyDescent="0.25">
      <c r="A295" s="11">
        <v>28647414</v>
      </c>
      <c r="B295" s="16" t="s">
        <v>295</v>
      </c>
      <c r="C295" s="7">
        <f t="shared" si="4"/>
        <v>28647414</v>
      </c>
    </row>
    <row r="296" spans="1:3" ht="15.75" x14ac:dyDescent="0.25">
      <c r="A296" s="11">
        <v>28647424</v>
      </c>
      <c r="B296" s="16" t="s">
        <v>296</v>
      </c>
      <c r="C296" s="7">
        <f t="shared" si="4"/>
        <v>28647424</v>
      </c>
    </row>
    <row r="297" spans="1:3" ht="15.75" x14ac:dyDescent="0.25">
      <c r="A297" s="11">
        <v>28647408</v>
      </c>
      <c r="B297" s="16" t="s">
        <v>297</v>
      </c>
      <c r="C297" s="7">
        <f t="shared" si="4"/>
        <v>28647408</v>
      </c>
    </row>
    <row r="298" spans="1:3" ht="15.75" x14ac:dyDescent="0.25">
      <c r="A298" s="11">
        <v>28647404</v>
      </c>
      <c r="B298" s="16" t="s">
        <v>298</v>
      </c>
      <c r="C298" s="7">
        <f t="shared" si="4"/>
        <v>28647404</v>
      </c>
    </row>
    <row r="299" spans="1:3" x14ac:dyDescent="0.25">
      <c r="A299" s="10"/>
      <c r="B299" s="10"/>
      <c r="C299" s="7">
        <f t="shared" si="4"/>
        <v>0</v>
      </c>
    </row>
    <row r="300" spans="1:3" ht="15.75" x14ac:dyDescent="0.25">
      <c r="A300" s="18">
        <v>28648</v>
      </c>
      <c r="B300" s="10" t="s">
        <v>35</v>
      </c>
      <c r="C300" s="7">
        <f t="shared" si="4"/>
        <v>28648</v>
      </c>
    </row>
    <row r="301" spans="1:3" ht="15.75" x14ac:dyDescent="0.25">
      <c r="A301" s="11">
        <v>28648447</v>
      </c>
      <c r="B301" s="16" t="s">
        <v>299</v>
      </c>
      <c r="C301" s="7">
        <f t="shared" si="4"/>
        <v>28648447</v>
      </c>
    </row>
    <row r="302" spans="1:3" ht="15.75" x14ac:dyDescent="0.25">
      <c r="A302" s="11">
        <v>28648413</v>
      </c>
      <c r="B302" s="16" t="s">
        <v>300</v>
      </c>
      <c r="C302" s="7">
        <f t="shared" si="4"/>
        <v>28648413</v>
      </c>
    </row>
    <row r="303" spans="1:3" ht="15.75" x14ac:dyDescent="0.25">
      <c r="A303" s="11">
        <v>28648426</v>
      </c>
      <c r="B303" s="16" t="s">
        <v>301</v>
      </c>
      <c r="C303" s="7">
        <f t="shared" si="4"/>
        <v>28648426</v>
      </c>
    </row>
    <row r="304" spans="1:3" ht="15.75" x14ac:dyDescent="0.25">
      <c r="A304" s="11">
        <v>28648450</v>
      </c>
      <c r="B304" s="16" t="s">
        <v>302</v>
      </c>
      <c r="C304" s="7">
        <f t="shared" si="4"/>
        <v>28648450</v>
      </c>
    </row>
    <row r="305" spans="1:3" ht="15.75" x14ac:dyDescent="0.25">
      <c r="A305" s="11">
        <v>28648448</v>
      </c>
      <c r="B305" s="16" t="s">
        <v>303</v>
      </c>
      <c r="C305" s="7">
        <f t="shared" si="4"/>
        <v>28648448</v>
      </c>
    </row>
    <row r="306" spans="1:3" ht="15.75" x14ac:dyDescent="0.25">
      <c r="A306" s="11">
        <v>28648418</v>
      </c>
      <c r="B306" s="16" t="s">
        <v>304</v>
      </c>
      <c r="C306" s="7">
        <f t="shared" si="4"/>
        <v>28648418</v>
      </c>
    </row>
    <row r="307" spans="1:3" ht="15.75" x14ac:dyDescent="0.25">
      <c r="A307" s="11">
        <v>28648440</v>
      </c>
      <c r="B307" s="16" t="s">
        <v>305</v>
      </c>
      <c r="C307" s="7">
        <f t="shared" si="4"/>
        <v>28648440</v>
      </c>
    </row>
    <row r="308" spans="1:3" x14ac:dyDescent="0.25">
      <c r="A308" s="10"/>
      <c r="B308" s="10"/>
      <c r="C308" s="7">
        <f t="shared" si="4"/>
        <v>0</v>
      </c>
    </row>
    <row r="309" spans="1:3" ht="15.75" x14ac:dyDescent="0.25">
      <c r="A309" s="18">
        <v>28649</v>
      </c>
      <c r="B309" s="10" t="s">
        <v>36</v>
      </c>
      <c r="C309" s="7">
        <f t="shared" si="4"/>
        <v>28649</v>
      </c>
    </row>
    <row r="310" spans="1:3" ht="15.75" x14ac:dyDescent="0.25">
      <c r="A310" s="11">
        <v>28649151</v>
      </c>
      <c r="B310" s="16" t="s">
        <v>306</v>
      </c>
      <c r="C310" s="7">
        <f t="shared" si="4"/>
        <v>28649151</v>
      </c>
    </row>
    <row r="311" spans="1:3" ht="15.75" x14ac:dyDescent="0.25">
      <c r="A311" s="11">
        <v>28649410</v>
      </c>
      <c r="B311" s="16" t="s">
        <v>307</v>
      </c>
      <c r="C311" s="7">
        <f t="shared" si="4"/>
        <v>28649410</v>
      </c>
    </row>
    <row r="312" spans="1:3" ht="15.75" x14ac:dyDescent="0.25">
      <c r="A312" s="11">
        <v>28649420</v>
      </c>
      <c r="B312" s="16" t="s">
        <v>308</v>
      </c>
      <c r="C312" s="7">
        <f t="shared" si="4"/>
        <v>28649420</v>
      </c>
    </row>
    <row r="313" spans="1:3" ht="15.75" x14ac:dyDescent="0.25">
      <c r="A313" s="11">
        <v>28649414</v>
      </c>
      <c r="B313" s="16" t="s">
        <v>309</v>
      </c>
      <c r="C313" s="7">
        <f t="shared" si="4"/>
        <v>28649414</v>
      </c>
    </row>
    <row r="314" spans="1:3" ht="15.75" x14ac:dyDescent="0.25">
      <c r="A314" s="11">
        <v>28649404</v>
      </c>
      <c r="B314" s="16" t="s">
        <v>310</v>
      </c>
      <c r="C314" s="7">
        <f t="shared" si="4"/>
        <v>28649404</v>
      </c>
    </row>
    <row r="315" spans="1:3" x14ac:dyDescent="0.25">
      <c r="A315" s="10"/>
      <c r="B315" s="10"/>
      <c r="C315" s="7">
        <f t="shared" si="4"/>
        <v>0</v>
      </c>
    </row>
    <row r="316" spans="1:3" ht="15.75" x14ac:dyDescent="0.25">
      <c r="A316" s="18">
        <v>28650</v>
      </c>
      <c r="B316" s="10" t="s">
        <v>37</v>
      </c>
      <c r="C316" s="7">
        <f t="shared" si="4"/>
        <v>28650</v>
      </c>
    </row>
    <row r="317" spans="1:3" ht="15.75" x14ac:dyDescent="0.25">
      <c r="A317" s="11">
        <v>28650151</v>
      </c>
      <c r="B317" s="16" t="s">
        <v>311</v>
      </c>
      <c r="C317" s="7">
        <f t="shared" si="4"/>
        <v>28650151</v>
      </c>
    </row>
    <row r="318" spans="1:3" ht="15.75" x14ac:dyDescent="0.25">
      <c r="A318" s="11">
        <v>28650444</v>
      </c>
      <c r="B318" s="16" t="s">
        <v>312</v>
      </c>
      <c r="C318" s="7">
        <f t="shared" si="4"/>
        <v>28650444</v>
      </c>
    </row>
    <row r="319" spans="1:3" ht="15.75" x14ac:dyDescent="0.25">
      <c r="A319" s="11">
        <v>28650440</v>
      </c>
      <c r="B319" s="16" t="s">
        <v>313</v>
      </c>
      <c r="C319" s="7">
        <f t="shared" si="4"/>
        <v>28650440</v>
      </c>
    </row>
    <row r="320" spans="1:3" ht="15.75" x14ac:dyDescent="0.25">
      <c r="A320" s="11">
        <v>28650429</v>
      </c>
      <c r="B320" s="16" t="s">
        <v>314</v>
      </c>
      <c r="C320" s="7">
        <f t="shared" si="4"/>
        <v>28650429</v>
      </c>
    </row>
    <row r="321" spans="1:3" ht="15.75" x14ac:dyDescent="0.25">
      <c r="A321" s="11">
        <v>28650426</v>
      </c>
      <c r="B321" s="16" t="s">
        <v>315</v>
      </c>
      <c r="C321" s="7">
        <f t="shared" si="4"/>
        <v>28650426</v>
      </c>
    </row>
    <row r="322" spans="1:3" ht="15.75" x14ac:dyDescent="0.25">
      <c r="A322" s="11">
        <v>28650408</v>
      </c>
      <c r="B322" s="16" t="s">
        <v>316</v>
      </c>
      <c r="C322" s="7">
        <f t="shared" si="4"/>
        <v>28650408</v>
      </c>
    </row>
    <row r="323" spans="1:3" ht="15.75" x14ac:dyDescent="0.25">
      <c r="A323" s="11">
        <v>28650432</v>
      </c>
      <c r="B323" s="16" t="s">
        <v>317</v>
      </c>
      <c r="C323" s="7">
        <f t="shared" ref="C323:C386" si="5">A323</f>
        <v>28650432</v>
      </c>
    </row>
    <row r="324" spans="1:3" ht="15.75" x14ac:dyDescent="0.25">
      <c r="A324" s="11">
        <v>28650420</v>
      </c>
      <c r="B324" s="16" t="s">
        <v>318</v>
      </c>
      <c r="C324" s="7">
        <f t="shared" si="5"/>
        <v>28650420</v>
      </c>
    </row>
    <row r="325" spans="1:3" ht="15.75" x14ac:dyDescent="0.25">
      <c r="A325" s="11">
        <v>28650416</v>
      </c>
      <c r="B325" s="16" t="s">
        <v>319</v>
      </c>
      <c r="C325" s="7">
        <f t="shared" si="5"/>
        <v>28650416</v>
      </c>
    </row>
    <row r="326" spans="1:3" ht="15.75" x14ac:dyDescent="0.25">
      <c r="A326" s="11">
        <v>28650428</v>
      </c>
      <c r="B326" s="16" t="s">
        <v>320</v>
      </c>
      <c r="C326" s="7">
        <f t="shared" si="5"/>
        <v>28650428</v>
      </c>
    </row>
    <row r="327" spans="1:3" ht="15.75" x14ac:dyDescent="0.25">
      <c r="A327" s="11">
        <v>28650410</v>
      </c>
      <c r="B327" s="16" t="s">
        <v>321</v>
      </c>
      <c r="C327" s="7">
        <f t="shared" si="5"/>
        <v>28650410</v>
      </c>
    </row>
    <row r="328" spans="1:3" x14ac:dyDescent="0.25">
      <c r="A328" s="10"/>
      <c r="B328" s="10"/>
      <c r="C328" s="7">
        <f t="shared" si="5"/>
        <v>0</v>
      </c>
    </row>
    <row r="329" spans="1:3" ht="15.75" x14ac:dyDescent="0.25">
      <c r="A329" s="18">
        <v>28651</v>
      </c>
      <c r="B329" s="10" t="s">
        <v>38</v>
      </c>
      <c r="C329" s="7">
        <f t="shared" si="5"/>
        <v>28651</v>
      </c>
    </row>
    <row r="330" spans="1:3" ht="15.75" x14ac:dyDescent="0.25">
      <c r="A330" s="11">
        <v>28651151</v>
      </c>
      <c r="B330" s="16" t="s">
        <v>322</v>
      </c>
      <c r="C330" s="7">
        <f t="shared" si="5"/>
        <v>28651151</v>
      </c>
    </row>
    <row r="331" spans="1:3" ht="15.75" x14ac:dyDescent="0.25">
      <c r="A331" s="11">
        <v>28651412</v>
      </c>
      <c r="B331" s="16" t="s">
        <v>323</v>
      </c>
      <c r="C331" s="7">
        <f t="shared" si="5"/>
        <v>28651412</v>
      </c>
    </row>
    <row r="332" spans="1:3" ht="15.75" x14ac:dyDescent="0.25">
      <c r="A332" s="11">
        <v>28651422</v>
      </c>
      <c r="B332" s="16" t="s">
        <v>324</v>
      </c>
      <c r="C332" s="7">
        <f t="shared" si="5"/>
        <v>28651422</v>
      </c>
    </row>
    <row r="333" spans="1:3" ht="15.75" x14ac:dyDescent="0.25">
      <c r="A333" s="11">
        <v>28651420</v>
      </c>
      <c r="B333" s="16" t="s">
        <v>325</v>
      </c>
      <c r="C333" s="7">
        <f t="shared" si="5"/>
        <v>28651420</v>
      </c>
    </row>
    <row r="334" spans="1:3" ht="15.75" x14ac:dyDescent="0.25">
      <c r="A334" s="11">
        <v>28651408</v>
      </c>
      <c r="B334" s="16" t="s">
        <v>326</v>
      </c>
      <c r="C334" s="7">
        <f t="shared" si="5"/>
        <v>28651408</v>
      </c>
    </row>
    <row r="335" spans="1:3" ht="15.75" x14ac:dyDescent="0.25">
      <c r="A335" s="11">
        <v>28651404</v>
      </c>
      <c r="B335" s="16" t="s">
        <v>327</v>
      </c>
      <c r="C335" s="7">
        <f t="shared" si="5"/>
        <v>28651404</v>
      </c>
    </row>
    <row r="336" spans="1:3" ht="15.75" x14ac:dyDescent="0.25">
      <c r="A336" s="11">
        <v>28651416</v>
      </c>
      <c r="B336" s="16" t="s">
        <v>328</v>
      </c>
      <c r="C336" s="7">
        <f t="shared" si="5"/>
        <v>28651416</v>
      </c>
    </row>
    <row r="337" spans="1:3" ht="15.75" x14ac:dyDescent="0.25">
      <c r="A337" s="11">
        <v>28651409</v>
      </c>
      <c r="B337" s="16" t="s">
        <v>329</v>
      </c>
      <c r="C337" s="7">
        <f t="shared" si="5"/>
        <v>28651409</v>
      </c>
    </row>
    <row r="338" spans="1:3" x14ac:dyDescent="0.25">
      <c r="A338" s="10"/>
      <c r="B338" s="10"/>
      <c r="C338" s="7">
        <f t="shared" si="5"/>
        <v>0</v>
      </c>
    </row>
    <row r="339" spans="1:3" ht="15.75" x14ac:dyDescent="0.25">
      <c r="A339" s="18">
        <v>28652</v>
      </c>
      <c r="B339" s="10" t="s">
        <v>39</v>
      </c>
      <c r="C339" s="7">
        <f t="shared" si="5"/>
        <v>28652</v>
      </c>
    </row>
    <row r="340" spans="1:3" ht="15.75" x14ac:dyDescent="0.25">
      <c r="A340" s="11">
        <v>28652151</v>
      </c>
      <c r="B340" s="16" t="s">
        <v>330</v>
      </c>
      <c r="C340" s="7">
        <f t="shared" si="5"/>
        <v>28652151</v>
      </c>
    </row>
    <row r="341" spans="1:3" ht="15.75" x14ac:dyDescent="0.25">
      <c r="A341" s="11">
        <v>28652418</v>
      </c>
      <c r="B341" s="16" t="s">
        <v>331</v>
      </c>
      <c r="C341" s="7">
        <f t="shared" si="5"/>
        <v>28652418</v>
      </c>
    </row>
    <row r="342" spans="1:3" ht="15.75" x14ac:dyDescent="0.25">
      <c r="A342" s="11">
        <v>28652420</v>
      </c>
      <c r="B342" s="16" t="s">
        <v>332</v>
      </c>
      <c r="C342" s="7">
        <f t="shared" si="5"/>
        <v>28652420</v>
      </c>
    </row>
    <row r="343" spans="1:3" ht="15.75" x14ac:dyDescent="0.25">
      <c r="A343" s="11">
        <v>28652416</v>
      </c>
      <c r="B343" s="16" t="s">
        <v>333</v>
      </c>
      <c r="C343" s="7">
        <f t="shared" si="5"/>
        <v>28652416</v>
      </c>
    </row>
    <row r="344" spans="1:3" ht="15.75" x14ac:dyDescent="0.25">
      <c r="A344" s="11">
        <v>28652406</v>
      </c>
      <c r="B344" s="16" t="s">
        <v>334</v>
      </c>
      <c r="C344" s="7">
        <f t="shared" si="5"/>
        <v>28652406</v>
      </c>
    </row>
    <row r="345" spans="1:3" x14ac:dyDescent="0.25">
      <c r="A345" s="10"/>
      <c r="B345" s="10"/>
      <c r="C345" s="7">
        <f t="shared" si="5"/>
        <v>0</v>
      </c>
    </row>
    <row r="346" spans="1:3" ht="15.75" x14ac:dyDescent="0.25">
      <c r="A346" s="18">
        <v>28653</v>
      </c>
      <c r="B346" s="10" t="s">
        <v>40</v>
      </c>
      <c r="C346" s="7">
        <f t="shared" si="5"/>
        <v>28653</v>
      </c>
    </row>
    <row r="347" spans="1:3" ht="15.75" x14ac:dyDescent="0.25">
      <c r="A347" s="11">
        <v>28653101</v>
      </c>
      <c r="B347" s="16" t="s">
        <v>335</v>
      </c>
      <c r="C347" s="7">
        <f t="shared" si="5"/>
        <v>28653101</v>
      </c>
    </row>
    <row r="348" spans="1:3" ht="15.75" x14ac:dyDescent="0.25">
      <c r="A348" s="11">
        <v>28653430</v>
      </c>
      <c r="B348" s="16" t="s">
        <v>336</v>
      </c>
      <c r="C348" s="7">
        <f t="shared" si="5"/>
        <v>28653430</v>
      </c>
    </row>
    <row r="349" spans="1:3" ht="15.75" x14ac:dyDescent="0.25">
      <c r="A349" s="11">
        <v>28653446</v>
      </c>
      <c r="B349" s="16" t="s">
        <v>337</v>
      </c>
      <c r="C349" s="7">
        <f t="shared" si="5"/>
        <v>28653446</v>
      </c>
    </row>
    <row r="350" spans="1:3" ht="15.75" x14ac:dyDescent="0.25">
      <c r="A350" s="11">
        <v>28653418</v>
      </c>
      <c r="B350" s="16" t="s">
        <v>338</v>
      </c>
      <c r="C350" s="7">
        <f t="shared" si="5"/>
        <v>28653418</v>
      </c>
    </row>
    <row r="351" spans="1:3" ht="15.75" x14ac:dyDescent="0.25">
      <c r="A351" s="11">
        <v>28653462</v>
      </c>
      <c r="B351" s="16" t="s">
        <v>339</v>
      </c>
      <c r="C351" s="7">
        <f t="shared" si="5"/>
        <v>28653462</v>
      </c>
    </row>
    <row r="352" spans="1:3" ht="15.75" x14ac:dyDescent="0.25">
      <c r="A352" s="11">
        <v>28653464</v>
      </c>
      <c r="B352" s="16" t="s">
        <v>340</v>
      </c>
      <c r="C352" s="7">
        <f t="shared" si="5"/>
        <v>28653464</v>
      </c>
    </row>
    <row r="353" spans="1:3" ht="15.75" x14ac:dyDescent="0.25">
      <c r="A353" s="11">
        <v>28653438</v>
      </c>
      <c r="B353" s="16" t="s">
        <v>341</v>
      </c>
      <c r="C353" s="7">
        <f t="shared" si="5"/>
        <v>28653438</v>
      </c>
    </row>
    <row r="354" spans="1:3" ht="15.75" x14ac:dyDescent="0.25">
      <c r="A354" s="11">
        <v>28653402</v>
      </c>
      <c r="B354" s="16" t="s">
        <v>342</v>
      </c>
      <c r="C354" s="7">
        <f t="shared" si="5"/>
        <v>28653402</v>
      </c>
    </row>
    <row r="355" spans="1:3" ht="15.75" x14ac:dyDescent="0.25">
      <c r="A355" s="11">
        <v>28653408</v>
      </c>
      <c r="B355" s="16" t="s">
        <v>343</v>
      </c>
      <c r="C355" s="7">
        <f t="shared" si="5"/>
        <v>28653408</v>
      </c>
    </row>
    <row r="356" spans="1:3" x14ac:dyDescent="0.25">
      <c r="A356" s="10"/>
      <c r="B356" s="10"/>
      <c r="C356" s="7">
        <f t="shared" si="5"/>
        <v>0</v>
      </c>
    </row>
    <row r="357" spans="1:3" ht="15.75" x14ac:dyDescent="0.25">
      <c r="A357" s="18">
        <v>28654</v>
      </c>
      <c r="B357" s="10" t="s">
        <v>41</v>
      </c>
      <c r="C357" s="7">
        <f t="shared" si="5"/>
        <v>28654</v>
      </c>
    </row>
    <row r="358" spans="1:3" ht="15.75" x14ac:dyDescent="0.25">
      <c r="A358" s="11">
        <v>28654406</v>
      </c>
      <c r="B358" s="16" t="s">
        <v>344</v>
      </c>
      <c r="C358" s="7">
        <f t="shared" si="5"/>
        <v>28654406</v>
      </c>
    </row>
    <row r="359" spans="1:3" ht="15.75" x14ac:dyDescent="0.25">
      <c r="A359" s="11">
        <v>28654438</v>
      </c>
      <c r="B359" s="16" t="s">
        <v>345</v>
      </c>
      <c r="C359" s="7">
        <f t="shared" si="5"/>
        <v>28654438</v>
      </c>
    </row>
    <row r="360" spans="1:3" ht="15.75" x14ac:dyDescent="0.25">
      <c r="A360" s="11">
        <v>28654444</v>
      </c>
      <c r="B360" s="16" t="s">
        <v>346</v>
      </c>
      <c r="C360" s="7">
        <f t="shared" si="5"/>
        <v>28654444</v>
      </c>
    </row>
    <row r="361" spans="1:3" ht="15.75" x14ac:dyDescent="0.25">
      <c r="A361" s="11">
        <v>28654408</v>
      </c>
      <c r="B361" s="16" t="s">
        <v>347</v>
      </c>
      <c r="C361" s="7">
        <f t="shared" si="5"/>
        <v>28654408</v>
      </c>
    </row>
    <row r="362" spans="1:3" ht="15.75" x14ac:dyDescent="0.25">
      <c r="A362" s="11">
        <v>28654440</v>
      </c>
      <c r="B362" s="16" t="s">
        <v>348</v>
      </c>
      <c r="C362" s="7">
        <f t="shared" si="5"/>
        <v>28654440</v>
      </c>
    </row>
    <row r="363" spans="1:3" ht="15.75" x14ac:dyDescent="0.25">
      <c r="A363" s="11">
        <v>28654458</v>
      </c>
      <c r="B363" s="16" t="s">
        <v>349</v>
      </c>
      <c r="C363" s="7">
        <f t="shared" si="5"/>
        <v>28654458</v>
      </c>
    </row>
    <row r="364" spans="1:3" ht="15.75" x14ac:dyDescent="0.25">
      <c r="A364" s="11">
        <v>28654462</v>
      </c>
      <c r="B364" s="16" t="s">
        <v>350</v>
      </c>
      <c r="C364" s="7">
        <f t="shared" si="5"/>
        <v>28654462</v>
      </c>
    </row>
    <row r="365" spans="1:3" ht="15.75" x14ac:dyDescent="0.25">
      <c r="A365" s="11">
        <v>28654460</v>
      </c>
      <c r="B365" s="16" t="s">
        <v>351</v>
      </c>
      <c r="C365" s="7">
        <f t="shared" si="5"/>
        <v>28654460</v>
      </c>
    </row>
    <row r="366" spans="1:3" ht="15.75" x14ac:dyDescent="0.25">
      <c r="A366" s="11">
        <v>28654464</v>
      </c>
      <c r="B366" s="16" t="s">
        <v>352</v>
      </c>
      <c r="C366" s="7">
        <f t="shared" si="5"/>
        <v>28654464</v>
      </c>
    </row>
    <row r="367" spans="1:3" ht="15.75" x14ac:dyDescent="0.25">
      <c r="A367" s="11">
        <v>28654451</v>
      </c>
      <c r="B367" s="16" t="s">
        <v>353</v>
      </c>
      <c r="C367" s="7">
        <f t="shared" si="5"/>
        <v>28654451</v>
      </c>
    </row>
    <row r="368" spans="1:3" ht="15.75" x14ac:dyDescent="0.25">
      <c r="A368" s="11">
        <v>28654452</v>
      </c>
      <c r="B368" s="16" t="s">
        <v>354</v>
      </c>
      <c r="C368" s="7">
        <f t="shared" si="5"/>
        <v>28654452</v>
      </c>
    </row>
    <row r="369" spans="1:3" ht="15.75" x14ac:dyDescent="0.25">
      <c r="A369" s="11">
        <v>28654448</v>
      </c>
      <c r="B369" s="16" t="s">
        <v>181</v>
      </c>
      <c r="C369" s="7">
        <f t="shared" si="5"/>
        <v>28654448</v>
      </c>
    </row>
    <row r="370" spans="1:3" ht="15.75" x14ac:dyDescent="0.25">
      <c r="A370" s="11">
        <v>28654430</v>
      </c>
      <c r="B370" s="16" t="s">
        <v>355</v>
      </c>
      <c r="C370" s="7">
        <f t="shared" si="5"/>
        <v>28654430</v>
      </c>
    </row>
    <row r="371" spans="1:3" ht="15.75" x14ac:dyDescent="0.25">
      <c r="A371" s="11">
        <v>28654446</v>
      </c>
      <c r="B371" s="16" t="s">
        <v>356</v>
      </c>
      <c r="C371" s="7">
        <f t="shared" si="5"/>
        <v>28654446</v>
      </c>
    </row>
    <row r="372" spans="1:3" ht="15.75" x14ac:dyDescent="0.25">
      <c r="A372" s="11">
        <v>28654466</v>
      </c>
      <c r="B372" s="16" t="s">
        <v>357</v>
      </c>
      <c r="C372" s="7">
        <f t="shared" si="5"/>
        <v>28654466</v>
      </c>
    </row>
    <row r="373" spans="1:3" ht="15.75" x14ac:dyDescent="0.25">
      <c r="A373" s="11">
        <v>28654426</v>
      </c>
      <c r="B373" s="16" t="s">
        <v>358</v>
      </c>
      <c r="C373" s="7">
        <f t="shared" si="5"/>
        <v>28654426</v>
      </c>
    </row>
    <row r="374" spans="1:3" ht="15.75" x14ac:dyDescent="0.25">
      <c r="A374" s="11">
        <v>28654424</v>
      </c>
      <c r="B374" s="16" t="s">
        <v>359</v>
      </c>
      <c r="C374" s="7">
        <f t="shared" si="5"/>
        <v>28654424</v>
      </c>
    </row>
    <row r="375" spans="1:3" ht="15.75" x14ac:dyDescent="0.25">
      <c r="A375" s="11">
        <v>28654412</v>
      </c>
      <c r="B375" s="16" t="s">
        <v>360</v>
      </c>
      <c r="C375" s="7">
        <f t="shared" si="5"/>
        <v>28654412</v>
      </c>
    </row>
    <row r="376" spans="1:3" ht="15.75" x14ac:dyDescent="0.25">
      <c r="A376" s="11">
        <v>28654422</v>
      </c>
      <c r="B376" s="16" t="s">
        <v>361</v>
      </c>
      <c r="C376" s="7">
        <f t="shared" si="5"/>
        <v>28654422</v>
      </c>
    </row>
    <row r="377" spans="1:3" ht="15.75" x14ac:dyDescent="0.25">
      <c r="A377" s="11">
        <v>28654418</v>
      </c>
      <c r="B377" s="16" t="s">
        <v>362</v>
      </c>
      <c r="C377" s="7">
        <f t="shared" si="5"/>
        <v>28654418</v>
      </c>
    </row>
    <row r="378" spans="1:3" ht="15.75" x14ac:dyDescent="0.25">
      <c r="A378" s="11">
        <v>28654414</v>
      </c>
      <c r="B378" s="16" t="s">
        <v>363</v>
      </c>
      <c r="C378" s="7">
        <f t="shared" si="5"/>
        <v>28654414</v>
      </c>
    </row>
    <row r="379" spans="1:3" ht="15.75" x14ac:dyDescent="0.25">
      <c r="A379" s="11">
        <v>28654410</v>
      </c>
      <c r="B379" s="16" t="s">
        <v>364</v>
      </c>
      <c r="C379" s="7">
        <f t="shared" si="5"/>
        <v>28654410</v>
      </c>
    </row>
    <row r="380" spans="1:3" x14ac:dyDescent="0.25">
      <c r="A380" s="10"/>
      <c r="B380" s="10"/>
      <c r="C380" s="7">
        <f t="shared" si="5"/>
        <v>0</v>
      </c>
    </row>
    <row r="381" spans="1:3" ht="15.75" x14ac:dyDescent="0.25">
      <c r="A381" s="18">
        <v>28655</v>
      </c>
      <c r="B381" s="10" t="s">
        <v>42</v>
      </c>
      <c r="C381" s="7">
        <f t="shared" si="5"/>
        <v>28655</v>
      </c>
    </row>
    <row r="382" spans="1:3" ht="15.75" x14ac:dyDescent="0.25">
      <c r="A382" s="11">
        <v>28655101</v>
      </c>
      <c r="B382" s="16" t="s">
        <v>365</v>
      </c>
      <c r="C382" s="7">
        <f t="shared" si="5"/>
        <v>28655101</v>
      </c>
    </row>
    <row r="383" spans="1:3" ht="15.75" x14ac:dyDescent="0.25">
      <c r="A383" s="11">
        <v>28655440</v>
      </c>
      <c r="B383" s="16" t="s">
        <v>366</v>
      </c>
      <c r="C383" s="7">
        <f t="shared" si="5"/>
        <v>28655440</v>
      </c>
    </row>
    <row r="384" spans="1:3" ht="15.75" x14ac:dyDescent="0.25">
      <c r="A384" s="11">
        <v>28655412</v>
      </c>
      <c r="B384" s="16" t="s">
        <v>367</v>
      </c>
      <c r="C384" s="7">
        <f t="shared" si="5"/>
        <v>28655412</v>
      </c>
    </row>
    <row r="385" spans="1:3" ht="15.75" x14ac:dyDescent="0.25">
      <c r="A385" s="11">
        <v>28655444</v>
      </c>
      <c r="B385" s="16" t="s">
        <v>368</v>
      </c>
      <c r="C385" s="7">
        <f t="shared" si="5"/>
        <v>28655444</v>
      </c>
    </row>
    <row r="386" spans="1:3" ht="15.75" x14ac:dyDescent="0.25">
      <c r="A386" s="11">
        <v>28655420</v>
      </c>
      <c r="B386" s="16" t="s">
        <v>369</v>
      </c>
      <c r="C386" s="7">
        <f t="shared" si="5"/>
        <v>28655420</v>
      </c>
    </row>
    <row r="387" spans="1:3" ht="15.75" x14ac:dyDescent="0.25">
      <c r="A387" s="11">
        <v>28655436</v>
      </c>
      <c r="B387" s="16" t="s">
        <v>370</v>
      </c>
      <c r="C387" s="7">
        <f t="shared" ref="C387:C413" si="6">A387</f>
        <v>28655436</v>
      </c>
    </row>
    <row r="388" spans="1:3" ht="15.75" x14ac:dyDescent="0.25">
      <c r="A388" s="11">
        <v>28655428</v>
      </c>
      <c r="B388" s="16" t="s">
        <v>371</v>
      </c>
      <c r="C388" s="7">
        <f t="shared" si="6"/>
        <v>28655428</v>
      </c>
    </row>
    <row r="389" spans="1:3" ht="15.75" x14ac:dyDescent="0.25">
      <c r="A389" s="11">
        <v>28655434</v>
      </c>
      <c r="B389" s="16" t="s">
        <v>372</v>
      </c>
      <c r="C389" s="7">
        <f t="shared" si="6"/>
        <v>28655434</v>
      </c>
    </row>
    <row r="390" spans="1:3" ht="15.75" x14ac:dyDescent="0.25">
      <c r="A390" s="11">
        <v>28655432</v>
      </c>
      <c r="B390" s="16" t="s">
        <v>373</v>
      </c>
      <c r="C390" s="7">
        <f t="shared" si="6"/>
        <v>28655432</v>
      </c>
    </row>
    <row r="391" spans="1:3" x14ac:dyDescent="0.25">
      <c r="A391" s="10"/>
      <c r="B391" s="10"/>
      <c r="C391" s="7">
        <f t="shared" si="6"/>
        <v>0</v>
      </c>
    </row>
    <row r="392" spans="1:3" ht="15.75" x14ac:dyDescent="0.25">
      <c r="A392" s="18">
        <v>28656</v>
      </c>
      <c r="B392" s="10" t="s">
        <v>8</v>
      </c>
      <c r="C392" s="7">
        <f t="shared" si="6"/>
        <v>28656</v>
      </c>
    </row>
    <row r="393" spans="1:3" ht="15.75" x14ac:dyDescent="0.25">
      <c r="A393" s="11">
        <v>28656424</v>
      </c>
      <c r="B393" s="16" t="s">
        <v>374</v>
      </c>
      <c r="C393" s="7">
        <f t="shared" si="6"/>
        <v>28656424</v>
      </c>
    </row>
    <row r="394" spans="1:3" ht="15.75" x14ac:dyDescent="0.25">
      <c r="A394" s="11">
        <v>28656420</v>
      </c>
      <c r="B394" s="16" t="s">
        <v>375</v>
      </c>
      <c r="C394" s="7">
        <f t="shared" si="6"/>
        <v>28656420</v>
      </c>
    </row>
    <row r="395" spans="1:3" ht="15.75" x14ac:dyDescent="0.25">
      <c r="A395" s="11">
        <v>28656432</v>
      </c>
      <c r="B395" s="16" t="s">
        <v>376</v>
      </c>
      <c r="C395" s="7">
        <f t="shared" si="6"/>
        <v>28656432</v>
      </c>
    </row>
    <row r="396" spans="1:3" ht="15.75" x14ac:dyDescent="0.25">
      <c r="A396" s="11">
        <v>28656418</v>
      </c>
      <c r="B396" s="16" t="s">
        <v>377</v>
      </c>
      <c r="C396" s="7">
        <f t="shared" si="6"/>
        <v>28656418</v>
      </c>
    </row>
    <row r="397" spans="1:3" ht="15.75" x14ac:dyDescent="0.25">
      <c r="A397" s="11">
        <v>28656416</v>
      </c>
      <c r="B397" s="16" t="s">
        <v>251</v>
      </c>
      <c r="C397" s="7">
        <f t="shared" si="6"/>
        <v>28656416</v>
      </c>
    </row>
    <row r="398" spans="1:3" ht="15.75" x14ac:dyDescent="0.25">
      <c r="A398" s="11">
        <v>28656412</v>
      </c>
      <c r="B398" s="16" t="s">
        <v>378</v>
      </c>
      <c r="C398" s="7">
        <f t="shared" si="6"/>
        <v>28656412</v>
      </c>
    </row>
    <row r="399" spans="1:3" ht="15.75" x14ac:dyDescent="0.25">
      <c r="A399" s="11">
        <v>28656404</v>
      </c>
      <c r="B399" s="16" t="s">
        <v>379</v>
      </c>
      <c r="C399" s="7">
        <f t="shared" si="6"/>
        <v>28656404</v>
      </c>
    </row>
    <row r="400" spans="1:3" ht="15.75" x14ac:dyDescent="0.25">
      <c r="A400" s="11">
        <v>28656101</v>
      </c>
      <c r="B400" s="16" t="s">
        <v>380</v>
      </c>
      <c r="C400" s="7">
        <f t="shared" si="6"/>
        <v>28656101</v>
      </c>
    </row>
    <row r="401" spans="1:3" ht="15.75" x14ac:dyDescent="0.25">
      <c r="A401" s="11">
        <v>28656426</v>
      </c>
      <c r="B401" s="16" t="s">
        <v>381</v>
      </c>
      <c r="C401" s="7">
        <f t="shared" si="6"/>
        <v>28656426</v>
      </c>
    </row>
    <row r="402" spans="1:3" ht="15.75" x14ac:dyDescent="0.25">
      <c r="A402" s="11">
        <v>28656430</v>
      </c>
      <c r="B402" s="16" t="s">
        <v>382</v>
      </c>
      <c r="C402" s="7">
        <f t="shared" si="6"/>
        <v>28656430</v>
      </c>
    </row>
    <row r="403" spans="1:3" ht="15.75" x14ac:dyDescent="0.25">
      <c r="A403" s="11">
        <v>28656406</v>
      </c>
      <c r="B403" s="16" t="s">
        <v>383</v>
      </c>
      <c r="C403" s="7">
        <f t="shared" si="6"/>
        <v>28656406</v>
      </c>
    </row>
    <row r="404" spans="1:3" ht="15.75" x14ac:dyDescent="0.25">
      <c r="A404" s="11">
        <v>28656440</v>
      </c>
      <c r="B404" s="16" t="s">
        <v>384</v>
      </c>
      <c r="C404" s="7">
        <f t="shared" si="6"/>
        <v>28656440</v>
      </c>
    </row>
    <row r="405" spans="1:3" x14ac:dyDescent="0.25">
      <c r="A405" s="10"/>
      <c r="B405" s="10"/>
      <c r="C405" s="7">
        <f t="shared" si="6"/>
        <v>0</v>
      </c>
    </row>
    <row r="406" spans="1:3" ht="15.75" x14ac:dyDescent="0.25">
      <c r="A406" s="18">
        <v>28657</v>
      </c>
      <c r="B406" s="10" t="s">
        <v>43</v>
      </c>
      <c r="C406" s="7">
        <f t="shared" si="6"/>
        <v>28657</v>
      </c>
    </row>
    <row r="407" spans="1:3" ht="15.75" x14ac:dyDescent="0.25">
      <c r="A407" s="11">
        <v>28657151</v>
      </c>
      <c r="B407" s="16" t="s">
        <v>385</v>
      </c>
      <c r="C407" s="7">
        <f t="shared" si="6"/>
        <v>28657151</v>
      </c>
    </row>
    <row r="408" spans="1:3" ht="15.75" x14ac:dyDescent="0.25">
      <c r="A408" s="11">
        <v>28657157</v>
      </c>
      <c r="B408" s="16" t="s">
        <v>386</v>
      </c>
      <c r="C408" s="7">
        <f t="shared" si="6"/>
        <v>28657157</v>
      </c>
    </row>
    <row r="409" spans="1:3" ht="15.75" x14ac:dyDescent="0.25">
      <c r="A409" s="11">
        <v>28657402</v>
      </c>
      <c r="B409" s="16" t="s">
        <v>387</v>
      </c>
      <c r="C409" s="7">
        <f t="shared" si="6"/>
        <v>28657402</v>
      </c>
    </row>
    <row r="410" spans="1:3" ht="15.75" x14ac:dyDescent="0.25">
      <c r="A410" s="11">
        <v>28657418</v>
      </c>
      <c r="B410" s="16" t="s">
        <v>388</v>
      </c>
      <c r="C410" s="7">
        <f t="shared" si="6"/>
        <v>28657418</v>
      </c>
    </row>
    <row r="411" spans="1:3" ht="15.75" x14ac:dyDescent="0.25">
      <c r="A411" s="11">
        <v>28657410</v>
      </c>
      <c r="B411" s="16" t="s">
        <v>389</v>
      </c>
      <c r="C411" s="7">
        <f t="shared" si="6"/>
        <v>28657410</v>
      </c>
    </row>
    <row r="412" spans="1:3" ht="15.75" x14ac:dyDescent="0.25">
      <c r="A412" s="11">
        <v>28753</v>
      </c>
      <c r="B412" s="12" t="s">
        <v>44</v>
      </c>
      <c r="C412" s="7">
        <f t="shared" si="6"/>
        <v>28753</v>
      </c>
    </row>
    <row r="413" spans="1:3" ht="15.75" x14ac:dyDescent="0.25">
      <c r="A413" s="11">
        <v>28756</v>
      </c>
      <c r="B413" s="12" t="s">
        <v>45</v>
      </c>
      <c r="C413" s="7">
        <f t="shared" si="6"/>
        <v>28756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L14" sqref="L14"/>
    </sheetView>
  </sheetViews>
  <sheetFormatPr defaultRowHeight="15" x14ac:dyDescent="0.25"/>
  <cols>
    <col min="13" max="13" width="37.85546875" customWidth="1"/>
    <col min="14" max="14" width="13.42578125" customWidth="1"/>
    <col min="15" max="15" width="19.140625" customWidth="1"/>
    <col min="18" max="18" width="16.42578125" customWidth="1"/>
  </cols>
  <sheetData>
    <row r="1" spans="1:18" x14ac:dyDescent="0.25">
      <c r="A1" t="s">
        <v>395</v>
      </c>
    </row>
    <row r="2" spans="1:18" ht="76.5" x14ac:dyDescent="0.25">
      <c r="B2" t="s">
        <v>47</v>
      </c>
      <c r="D2" t="s">
        <v>396</v>
      </c>
      <c r="F2" t="s">
        <v>397</v>
      </c>
      <c r="H2" t="s">
        <v>398</v>
      </c>
      <c r="I2" t="s">
        <v>399</v>
      </c>
      <c r="N2" s="70" t="s">
        <v>448</v>
      </c>
      <c r="O2" s="70" t="s">
        <v>449</v>
      </c>
      <c r="P2" s="70" t="s">
        <v>450</v>
      </c>
      <c r="Q2" s="70" t="s">
        <v>451</v>
      </c>
    </row>
    <row r="3" spans="1:18" ht="15.75" thickBot="1" x14ac:dyDescent="0.3">
      <c r="B3" t="s">
        <v>400</v>
      </c>
      <c r="C3" t="s">
        <v>401</v>
      </c>
      <c r="D3" t="s">
        <v>400</v>
      </c>
      <c r="E3" t="s">
        <v>402</v>
      </c>
      <c r="F3" t="s">
        <v>400</v>
      </c>
      <c r="G3" t="s">
        <v>402</v>
      </c>
      <c r="M3" s="71" t="s">
        <v>6</v>
      </c>
      <c r="N3" s="64">
        <v>2471965.15</v>
      </c>
      <c r="O3" s="64">
        <v>0</v>
      </c>
      <c r="P3" s="64">
        <v>0</v>
      </c>
      <c r="Q3" s="64">
        <v>0</v>
      </c>
      <c r="R3" s="72">
        <f t="shared" ref="R3:R45" si="0">SUM(N3:Q3)</f>
        <v>2471965.15</v>
      </c>
    </row>
    <row r="4" spans="1:18" ht="15.75" thickTop="1" x14ac:dyDescent="0.25">
      <c r="B4" t="s">
        <v>391</v>
      </c>
      <c r="D4" t="s">
        <v>392</v>
      </c>
      <c r="F4" t="s">
        <v>393</v>
      </c>
      <c r="M4" s="60" t="s">
        <v>5</v>
      </c>
      <c r="N4" s="65">
        <v>248343.7</v>
      </c>
      <c r="O4" s="65">
        <v>48963</v>
      </c>
      <c r="P4" s="65">
        <v>65256</v>
      </c>
      <c r="Q4" s="65">
        <v>0</v>
      </c>
      <c r="R4" s="72">
        <f t="shared" si="0"/>
        <v>362562.7</v>
      </c>
    </row>
    <row r="5" spans="1:18" x14ac:dyDescent="0.25">
      <c r="B5">
        <f>COLUMN()</f>
        <v>2</v>
      </c>
      <c r="C5" s="7">
        <f>COLUMN()</f>
        <v>3</v>
      </c>
      <c r="D5" s="7">
        <f>COLUMN()</f>
        <v>4</v>
      </c>
      <c r="E5" s="7">
        <f>COLUMN()</f>
        <v>5</v>
      </c>
      <c r="F5" s="7">
        <f>COLUMN()</f>
        <v>6</v>
      </c>
      <c r="G5" s="7">
        <f>COLUMN()</f>
        <v>7</v>
      </c>
      <c r="H5" s="7">
        <f>COLUMN()</f>
        <v>8</v>
      </c>
      <c r="I5" s="7">
        <f>COLUMN()</f>
        <v>9</v>
      </c>
      <c r="M5" s="61" t="s">
        <v>3</v>
      </c>
      <c r="N5" s="66">
        <v>156593.25</v>
      </c>
      <c r="O5" s="66">
        <v>102740</v>
      </c>
      <c r="P5" s="66">
        <v>27033</v>
      </c>
      <c r="Q5" s="66">
        <v>0</v>
      </c>
      <c r="R5" s="72">
        <f t="shared" si="0"/>
        <v>286366.25</v>
      </c>
    </row>
    <row r="6" spans="1:18" x14ac:dyDescent="0.25">
      <c r="A6" s="19">
        <v>28602</v>
      </c>
      <c r="C6">
        <v>0</v>
      </c>
      <c r="D6">
        <v>824</v>
      </c>
      <c r="E6">
        <v>50145</v>
      </c>
      <c r="F6">
        <v>1448</v>
      </c>
      <c r="G6">
        <v>39293</v>
      </c>
      <c r="H6">
        <v>2272</v>
      </c>
      <c r="I6">
        <v>89438</v>
      </c>
      <c r="M6" s="61" t="s">
        <v>4</v>
      </c>
      <c r="N6" s="66">
        <v>162751.25</v>
      </c>
      <c r="O6" s="66">
        <v>91733</v>
      </c>
      <c r="P6" s="66">
        <v>23466</v>
      </c>
      <c r="Q6" s="66">
        <v>0</v>
      </c>
      <c r="R6" s="72">
        <f t="shared" si="0"/>
        <v>277950.25</v>
      </c>
    </row>
    <row r="7" spans="1:18" x14ac:dyDescent="0.25">
      <c r="A7" s="19">
        <v>28604</v>
      </c>
      <c r="C7">
        <v>0</v>
      </c>
      <c r="D7">
        <v>5242</v>
      </c>
      <c r="E7">
        <v>296852</v>
      </c>
      <c r="F7">
        <v>235</v>
      </c>
      <c r="G7">
        <v>43898</v>
      </c>
      <c r="H7">
        <v>5477</v>
      </c>
      <c r="I7">
        <v>340750</v>
      </c>
      <c r="M7" s="61" t="s">
        <v>7</v>
      </c>
      <c r="N7" s="66">
        <v>207958.09999999998</v>
      </c>
      <c r="O7" s="66">
        <v>44700</v>
      </c>
      <c r="P7" s="66">
        <v>35717</v>
      </c>
      <c r="Q7" s="66">
        <v>0</v>
      </c>
      <c r="R7" s="72">
        <f t="shared" si="0"/>
        <v>288375.09999999998</v>
      </c>
    </row>
    <row r="8" spans="1:18" ht="15.75" thickBot="1" x14ac:dyDescent="0.3">
      <c r="A8" s="19">
        <v>28606</v>
      </c>
      <c r="C8">
        <v>0</v>
      </c>
      <c r="D8">
        <v>1949</v>
      </c>
      <c r="E8">
        <v>36369</v>
      </c>
      <c r="F8">
        <v>192</v>
      </c>
      <c r="G8">
        <v>5406</v>
      </c>
      <c r="H8">
        <v>2141</v>
      </c>
      <c r="I8">
        <v>41775</v>
      </c>
      <c r="M8" s="62" t="s">
        <v>8</v>
      </c>
      <c r="N8" s="67">
        <v>243060.99000000002</v>
      </c>
      <c r="O8" s="67">
        <v>0</v>
      </c>
      <c r="P8" s="67">
        <v>0</v>
      </c>
      <c r="Q8" s="67">
        <v>0</v>
      </c>
      <c r="R8" s="72">
        <f t="shared" si="0"/>
        <v>243060.99000000002</v>
      </c>
    </row>
    <row r="9" spans="1:18" ht="15.75" thickTop="1" x14ac:dyDescent="0.25">
      <c r="A9" s="19">
        <v>28608</v>
      </c>
      <c r="C9">
        <v>0</v>
      </c>
      <c r="D9">
        <v>4310</v>
      </c>
      <c r="E9">
        <v>437573</v>
      </c>
      <c r="F9">
        <v>687</v>
      </c>
      <c r="G9">
        <v>235220</v>
      </c>
      <c r="H9">
        <v>4997</v>
      </c>
      <c r="I9">
        <v>672793</v>
      </c>
      <c r="M9" s="60" t="s">
        <v>10</v>
      </c>
      <c r="N9" s="65">
        <v>102364.39000000001</v>
      </c>
      <c r="O9" s="65">
        <v>49635</v>
      </c>
      <c r="P9" s="65">
        <v>31785</v>
      </c>
      <c r="Q9" s="65">
        <v>0</v>
      </c>
      <c r="R9" s="72">
        <f t="shared" si="0"/>
        <v>183784.39</v>
      </c>
    </row>
    <row r="10" spans="1:18" x14ac:dyDescent="0.25">
      <c r="A10" s="19">
        <v>28610</v>
      </c>
      <c r="C10">
        <v>0</v>
      </c>
      <c r="D10">
        <v>2423</v>
      </c>
      <c r="E10">
        <v>51061</v>
      </c>
      <c r="F10">
        <v>223</v>
      </c>
      <c r="G10">
        <v>10971</v>
      </c>
      <c r="H10">
        <v>2646</v>
      </c>
      <c r="I10">
        <v>62032</v>
      </c>
      <c r="M10" s="61" t="s">
        <v>23</v>
      </c>
      <c r="N10" s="66">
        <v>362753.55</v>
      </c>
      <c r="O10" s="66">
        <v>0</v>
      </c>
      <c r="P10" s="66">
        <v>98403</v>
      </c>
      <c r="Q10" s="66">
        <v>0</v>
      </c>
      <c r="R10" s="72">
        <f t="shared" si="0"/>
        <v>461156.55</v>
      </c>
    </row>
    <row r="11" spans="1:18" x14ac:dyDescent="0.25">
      <c r="A11" s="19">
        <v>28612</v>
      </c>
      <c r="C11">
        <v>0</v>
      </c>
      <c r="D11">
        <v>230</v>
      </c>
      <c r="E11">
        <v>14893</v>
      </c>
      <c r="F11">
        <v>1920</v>
      </c>
      <c r="G11">
        <v>86793</v>
      </c>
      <c r="H11">
        <v>2150</v>
      </c>
      <c r="I11">
        <v>101686</v>
      </c>
      <c r="M11" s="61" t="s">
        <v>18</v>
      </c>
      <c r="N11" s="66">
        <v>247316.60000000003</v>
      </c>
      <c r="O11" s="66">
        <v>0</v>
      </c>
      <c r="P11" s="66">
        <v>31417</v>
      </c>
      <c r="Q11" s="66">
        <v>0</v>
      </c>
      <c r="R11" s="72">
        <f t="shared" si="0"/>
        <v>278733.60000000003</v>
      </c>
    </row>
    <row r="12" spans="1:18" ht="15.75" thickBot="1" x14ac:dyDescent="0.3">
      <c r="A12" s="19">
        <v>28614</v>
      </c>
      <c r="C12">
        <v>0</v>
      </c>
      <c r="D12">
        <v>77</v>
      </c>
      <c r="E12">
        <v>25119</v>
      </c>
      <c r="F12">
        <v>59</v>
      </c>
      <c r="G12">
        <v>2929</v>
      </c>
      <c r="H12">
        <v>136</v>
      </c>
      <c r="I12">
        <v>28048</v>
      </c>
      <c r="M12" s="62" t="s">
        <v>12</v>
      </c>
      <c r="N12" s="67">
        <v>191508.50000000003</v>
      </c>
      <c r="O12" s="67">
        <v>0</v>
      </c>
      <c r="P12" s="67">
        <v>1052</v>
      </c>
      <c r="Q12" s="67">
        <v>0</v>
      </c>
      <c r="R12" s="72">
        <f t="shared" si="0"/>
        <v>192560.50000000003</v>
      </c>
    </row>
    <row r="13" spans="1:18" ht="15.75" thickTop="1" x14ac:dyDescent="0.25">
      <c r="A13" s="19">
        <v>28616</v>
      </c>
      <c r="C13">
        <v>0</v>
      </c>
      <c r="D13">
        <v>1109</v>
      </c>
      <c r="E13">
        <v>84248</v>
      </c>
      <c r="F13">
        <v>189</v>
      </c>
      <c r="G13">
        <v>7507</v>
      </c>
      <c r="H13">
        <v>1298</v>
      </c>
      <c r="I13">
        <v>91755</v>
      </c>
      <c r="M13" s="60" t="s">
        <v>14</v>
      </c>
      <c r="N13" s="65">
        <v>26776.260000000002</v>
      </c>
      <c r="O13" s="65">
        <v>82756</v>
      </c>
      <c r="P13" s="65">
        <v>38083</v>
      </c>
      <c r="Q13" s="65">
        <v>0</v>
      </c>
      <c r="R13" s="72">
        <f t="shared" si="0"/>
        <v>147615.26</v>
      </c>
    </row>
    <row r="14" spans="1:18" x14ac:dyDescent="0.25">
      <c r="A14" s="19">
        <v>28618</v>
      </c>
      <c r="C14">
        <v>0</v>
      </c>
      <c r="D14">
        <v>5639</v>
      </c>
      <c r="E14">
        <v>78684</v>
      </c>
      <c r="F14">
        <v>1681</v>
      </c>
      <c r="G14">
        <v>46552</v>
      </c>
      <c r="H14">
        <v>7320</v>
      </c>
      <c r="I14">
        <v>125236</v>
      </c>
      <c r="M14" s="61" t="s">
        <v>40</v>
      </c>
      <c r="N14" s="66">
        <v>43376.9</v>
      </c>
      <c r="O14" s="66">
        <v>72256</v>
      </c>
      <c r="P14" s="66">
        <v>25041</v>
      </c>
      <c r="Q14" s="66">
        <v>0</v>
      </c>
      <c r="R14" s="72">
        <f t="shared" si="0"/>
        <v>140673.9</v>
      </c>
    </row>
    <row r="15" spans="1:18" x14ac:dyDescent="0.25">
      <c r="A15" s="19">
        <v>28620</v>
      </c>
      <c r="C15">
        <v>0</v>
      </c>
      <c r="D15">
        <v>7222</v>
      </c>
      <c r="E15">
        <v>30348</v>
      </c>
      <c r="F15">
        <v>89517</v>
      </c>
      <c r="G15">
        <v>820506</v>
      </c>
      <c r="H15">
        <v>96739</v>
      </c>
      <c r="I15">
        <v>850854</v>
      </c>
      <c r="M15" s="61" t="s">
        <v>27</v>
      </c>
      <c r="N15" s="66">
        <v>56944.95</v>
      </c>
      <c r="O15" s="66">
        <v>70566</v>
      </c>
      <c r="P15" s="66">
        <v>39639</v>
      </c>
      <c r="Q15" s="66">
        <v>0</v>
      </c>
      <c r="R15" s="72">
        <f t="shared" si="0"/>
        <v>167149.95000000001</v>
      </c>
    </row>
    <row r="16" spans="1:18" x14ac:dyDescent="0.25">
      <c r="A16" s="19">
        <v>28622</v>
      </c>
      <c r="C16">
        <v>0</v>
      </c>
      <c r="D16">
        <v>7673</v>
      </c>
      <c r="E16">
        <v>144793</v>
      </c>
      <c r="F16">
        <v>437</v>
      </c>
      <c r="G16">
        <v>22554</v>
      </c>
      <c r="H16">
        <v>8110</v>
      </c>
      <c r="I16">
        <v>167347</v>
      </c>
      <c r="M16" s="61" t="s">
        <v>41</v>
      </c>
      <c r="N16" s="66">
        <v>52797.390000000007</v>
      </c>
      <c r="O16" s="66">
        <v>59524</v>
      </c>
      <c r="P16" s="66">
        <v>24630</v>
      </c>
      <c r="Q16" s="66">
        <v>0</v>
      </c>
      <c r="R16" s="72">
        <f t="shared" si="0"/>
        <v>136951.39000000001</v>
      </c>
    </row>
    <row r="17" spans="1:18" x14ac:dyDescent="0.25">
      <c r="A17" s="19">
        <v>28624</v>
      </c>
      <c r="C17">
        <v>0</v>
      </c>
      <c r="D17">
        <v>3638</v>
      </c>
      <c r="E17">
        <v>176915</v>
      </c>
      <c r="F17">
        <v>1244</v>
      </c>
      <c r="G17">
        <v>23760</v>
      </c>
      <c r="H17">
        <v>4882</v>
      </c>
      <c r="I17">
        <v>200675</v>
      </c>
      <c r="M17" s="61" t="s">
        <v>20</v>
      </c>
      <c r="N17" s="66">
        <v>65466.489999999991</v>
      </c>
      <c r="O17" s="66">
        <v>53648</v>
      </c>
      <c r="P17" s="66">
        <v>36013</v>
      </c>
      <c r="Q17" s="66">
        <v>0</v>
      </c>
      <c r="R17" s="72">
        <f t="shared" si="0"/>
        <v>155127.49</v>
      </c>
    </row>
    <row r="18" spans="1:18" x14ac:dyDescent="0.25">
      <c r="A18" s="19">
        <v>28626</v>
      </c>
      <c r="C18">
        <v>0</v>
      </c>
      <c r="D18">
        <v>434</v>
      </c>
      <c r="E18">
        <v>121729</v>
      </c>
      <c r="F18">
        <v>172</v>
      </c>
      <c r="G18">
        <v>6610</v>
      </c>
      <c r="H18">
        <v>606</v>
      </c>
      <c r="I18">
        <v>128339</v>
      </c>
      <c r="M18" s="61" t="s">
        <v>19</v>
      </c>
      <c r="N18" s="66">
        <v>56314.23</v>
      </c>
      <c r="O18" s="66">
        <v>54195</v>
      </c>
      <c r="P18" s="66">
        <v>15370</v>
      </c>
      <c r="Q18" s="66">
        <v>0</v>
      </c>
      <c r="R18" s="72">
        <f t="shared" si="0"/>
        <v>125879.23000000001</v>
      </c>
    </row>
    <row r="19" spans="1:18" x14ac:dyDescent="0.25">
      <c r="A19" s="19">
        <v>28628</v>
      </c>
      <c r="C19">
        <v>0</v>
      </c>
      <c r="D19">
        <v>324</v>
      </c>
      <c r="E19">
        <v>7920</v>
      </c>
      <c r="F19">
        <v>921</v>
      </c>
      <c r="G19">
        <v>59281</v>
      </c>
      <c r="H19">
        <v>1245</v>
      </c>
      <c r="I19">
        <v>67201</v>
      </c>
      <c r="M19" s="61" t="s">
        <v>30</v>
      </c>
      <c r="N19" s="66">
        <v>82581.17</v>
      </c>
      <c r="O19" s="66">
        <v>63959</v>
      </c>
      <c r="P19" s="66">
        <v>21422</v>
      </c>
      <c r="Q19" s="66">
        <v>0</v>
      </c>
      <c r="R19" s="72">
        <f t="shared" si="0"/>
        <v>167962.16999999998</v>
      </c>
    </row>
    <row r="20" spans="1:18" ht="15.75" thickBot="1" x14ac:dyDescent="0.3">
      <c r="A20" s="19">
        <v>28630</v>
      </c>
      <c r="C20">
        <v>0</v>
      </c>
      <c r="D20">
        <v>98638</v>
      </c>
      <c r="E20">
        <v>868891</v>
      </c>
      <c r="F20">
        <v>5380</v>
      </c>
      <c r="G20">
        <v>331890</v>
      </c>
      <c r="H20">
        <v>104018</v>
      </c>
      <c r="I20">
        <v>1200781</v>
      </c>
      <c r="M20" s="62" t="s">
        <v>32</v>
      </c>
      <c r="N20" s="67">
        <v>92194.99</v>
      </c>
      <c r="O20" s="67">
        <v>33584</v>
      </c>
      <c r="P20" s="67">
        <v>14673</v>
      </c>
      <c r="Q20" s="67">
        <v>23733</v>
      </c>
      <c r="R20" s="72">
        <f t="shared" si="0"/>
        <v>164184.99</v>
      </c>
    </row>
    <row r="21" spans="1:18" ht="15.75" thickTop="1" x14ac:dyDescent="0.25">
      <c r="A21" s="19">
        <v>28632</v>
      </c>
      <c r="C21">
        <v>0</v>
      </c>
      <c r="D21">
        <v>487</v>
      </c>
      <c r="E21">
        <v>49321</v>
      </c>
      <c r="F21">
        <v>54</v>
      </c>
      <c r="G21">
        <v>4695</v>
      </c>
      <c r="H21">
        <v>541</v>
      </c>
      <c r="I21">
        <v>54016</v>
      </c>
      <c r="M21" s="60" t="s">
        <v>34</v>
      </c>
      <c r="N21" s="65">
        <v>22653.600000000002</v>
      </c>
      <c r="O21" s="65">
        <v>57230</v>
      </c>
      <c r="P21" s="65">
        <v>45921</v>
      </c>
      <c r="Q21" s="65">
        <v>0</v>
      </c>
      <c r="R21" s="72">
        <f t="shared" si="0"/>
        <v>125804.6</v>
      </c>
    </row>
    <row r="22" spans="1:18" x14ac:dyDescent="0.25">
      <c r="A22" s="19">
        <v>28634</v>
      </c>
      <c r="C22">
        <v>0</v>
      </c>
      <c r="D22">
        <v>2682</v>
      </c>
      <c r="E22">
        <v>106524</v>
      </c>
      <c r="F22">
        <v>396</v>
      </c>
      <c r="G22">
        <v>5864</v>
      </c>
      <c r="H22">
        <v>3078</v>
      </c>
      <c r="I22">
        <v>112388</v>
      </c>
      <c r="M22" s="61" t="s">
        <v>24</v>
      </c>
      <c r="N22" s="66">
        <v>21159.530000000002</v>
      </c>
      <c r="O22" s="66">
        <v>42653</v>
      </c>
      <c r="P22" s="66">
        <v>21987</v>
      </c>
      <c r="Q22" s="66">
        <v>0</v>
      </c>
      <c r="R22" s="72">
        <f t="shared" si="0"/>
        <v>85799.53</v>
      </c>
    </row>
    <row r="23" spans="1:18" x14ac:dyDescent="0.25">
      <c r="A23" s="19">
        <v>28636</v>
      </c>
      <c r="C23">
        <v>0</v>
      </c>
      <c r="E23">
        <v>0</v>
      </c>
      <c r="F23">
        <v>1449</v>
      </c>
      <c r="G23">
        <v>40411</v>
      </c>
      <c r="H23">
        <v>1449</v>
      </c>
      <c r="I23">
        <v>40411</v>
      </c>
      <c r="M23" s="61" t="s">
        <v>39</v>
      </c>
      <c r="N23" s="66">
        <v>15452.880000000001</v>
      </c>
      <c r="O23" s="66">
        <v>50766</v>
      </c>
      <c r="P23" s="66">
        <v>24510</v>
      </c>
      <c r="Q23" s="66">
        <v>0</v>
      </c>
      <c r="R23" s="72">
        <f t="shared" si="0"/>
        <v>90728.88</v>
      </c>
    </row>
    <row r="24" spans="1:18" x14ac:dyDescent="0.25">
      <c r="A24" s="19">
        <v>28638</v>
      </c>
      <c r="C24">
        <v>0</v>
      </c>
      <c r="D24">
        <v>9012</v>
      </c>
      <c r="E24">
        <v>176459</v>
      </c>
      <c r="F24">
        <v>2703</v>
      </c>
      <c r="G24">
        <v>28287</v>
      </c>
      <c r="H24">
        <v>11715</v>
      </c>
      <c r="I24">
        <v>204746</v>
      </c>
      <c r="M24" s="61" t="s">
        <v>31</v>
      </c>
      <c r="N24" s="66">
        <v>19153.456200000001</v>
      </c>
      <c r="O24" s="66">
        <v>58085</v>
      </c>
      <c r="P24" s="66">
        <v>19523</v>
      </c>
      <c r="Q24" s="66">
        <v>14573</v>
      </c>
      <c r="R24" s="72">
        <f t="shared" si="0"/>
        <v>111334.4562</v>
      </c>
    </row>
    <row r="25" spans="1:18" x14ac:dyDescent="0.25">
      <c r="A25" s="19">
        <v>28640</v>
      </c>
      <c r="C25">
        <v>0</v>
      </c>
      <c r="D25">
        <v>1024</v>
      </c>
      <c r="E25">
        <v>68519</v>
      </c>
      <c r="F25">
        <v>2348</v>
      </c>
      <c r="G25">
        <v>15602</v>
      </c>
      <c r="H25">
        <v>3372</v>
      </c>
      <c r="I25">
        <v>84121</v>
      </c>
      <c r="M25" s="61" t="s">
        <v>13</v>
      </c>
      <c r="N25" s="66">
        <v>22973.329999999998</v>
      </c>
      <c r="O25" s="66">
        <v>41786</v>
      </c>
      <c r="P25" s="66">
        <v>29369</v>
      </c>
      <c r="Q25" s="66">
        <v>0</v>
      </c>
      <c r="R25" s="72">
        <f t="shared" si="0"/>
        <v>94128.33</v>
      </c>
    </row>
    <row r="26" spans="1:18" x14ac:dyDescent="0.25">
      <c r="A26" s="19">
        <v>28642</v>
      </c>
      <c r="C26">
        <v>0</v>
      </c>
      <c r="D26">
        <v>42</v>
      </c>
      <c r="E26">
        <v>23448</v>
      </c>
      <c r="F26">
        <v>185</v>
      </c>
      <c r="G26">
        <v>3594</v>
      </c>
      <c r="H26">
        <v>227</v>
      </c>
      <c r="I26">
        <v>27042</v>
      </c>
      <c r="M26" s="61" t="s">
        <v>28</v>
      </c>
      <c r="N26" s="66">
        <v>32123.229999999996</v>
      </c>
      <c r="O26" s="66">
        <v>63148</v>
      </c>
      <c r="P26" s="66">
        <v>28096</v>
      </c>
      <c r="Q26" s="66">
        <v>0</v>
      </c>
      <c r="R26" s="72">
        <f t="shared" si="0"/>
        <v>123367.23</v>
      </c>
    </row>
    <row r="27" spans="1:18" x14ac:dyDescent="0.25">
      <c r="A27" s="19">
        <v>28643</v>
      </c>
      <c r="C27">
        <v>0</v>
      </c>
      <c r="D27">
        <v>2026</v>
      </c>
      <c r="E27">
        <v>192536</v>
      </c>
      <c r="F27">
        <v>669</v>
      </c>
      <c r="G27">
        <v>25868</v>
      </c>
      <c r="H27">
        <v>2695</v>
      </c>
      <c r="I27">
        <v>218404</v>
      </c>
      <c r="M27" s="61" t="s">
        <v>37</v>
      </c>
      <c r="N27" s="66">
        <v>29324.39</v>
      </c>
      <c r="O27" s="66">
        <v>45393</v>
      </c>
      <c r="P27" s="66">
        <v>24238</v>
      </c>
      <c r="Q27" s="66">
        <v>0</v>
      </c>
      <c r="R27" s="72">
        <f t="shared" si="0"/>
        <v>98955.39</v>
      </c>
    </row>
    <row r="28" spans="1:18" x14ac:dyDescent="0.25">
      <c r="A28" s="19">
        <v>28644</v>
      </c>
      <c r="C28">
        <v>0</v>
      </c>
      <c r="D28">
        <v>62</v>
      </c>
      <c r="E28">
        <v>37788</v>
      </c>
      <c r="F28">
        <v>180</v>
      </c>
      <c r="G28">
        <v>14767</v>
      </c>
      <c r="H28">
        <v>242</v>
      </c>
      <c r="I28">
        <v>52555</v>
      </c>
      <c r="M28" s="61" t="s">
        <v>22</v>
      </c>
      <c r="N28" s="66">
        <v>25558.440000000002</v>
      </c>
      <c r="O28" s="66">
        <v>40337</v>
      </c>
      <c r="P28" s="66">
        <v>34140</v>
      </c>
      <c r="Q28" s="66">
        <v>0</v>
      </c>
      <c r="R28" s="72">
        <f t="shared" si="0"/>
        <v>100035.44</v>
      </c>
    </row>
    <row r="29" spans="1:18" x14ac:dyDescent="0.25">
      <c r="A29" s="19">
        <v>28645</v>
      </c>
      <c r="C29">
        <v>0</v>
      </c>
      <c r="D29">
        <v>11944</v>
      </c>
      <c r="E29">
        <v>251220</v>
      </c>
      <c r="F29">
        <v>1522</v>
      </c>
      <c r="G29">
        <v>77013</v>
      </c>
      <c r="H29">
        <v>13466</v>
      </c>
      <c r="I29">
        <v>328233</v>
      </c>
      <c r="M29" s="61" t="s">
        <v>17</v>
      </c>
      <c r="N29" s="66">
        <v>44912.69</v>
      </c>
      <c r="O29" s="66">
        <v>47749</v>
      </c>
      <c r="P29" s="66">
        <v>44636</v>
      </c>
      <c r="Q29" s="66">
        <v>0</v>
      </c>
      <c r="R29" s="72">
        <f t="shared" si="0"/>
        <v>137297.69</v>
      </c>
    </row>
    <row r="30" spans="1:18" x14ac:dyDescent="0.25">
      <c r="A30" s="19">
        <v>28646</v>
      </c>
      <c r="C30">
        <v>0</v>
      </c>
      <c r="D30">
        <v>2050</v>
      </c>
      <c r="E30">
        <v>38988</v>
      </c>
      <c r="F30">
        <v>68</v>
      </c>
      <c r="G30">
        <v>9658</v>
      </c>
      <c r="H30">
        <v>2118</v>
      </c>
      <c r="I30">
        <v>48646</v>
      </c>
      <c r="M30" s="61" t="s">
        <v>16</v>
      </c>
      <c r="N30" s="66">
        <v>32598.6</v>
      </c>
      <c r="O30" s="66">
        <v>70331</v>
      </c>
      <c r="P30" s="66">
        <v>12052</v>
      </c>
      <c r="Q30" s="66">
        <v>154</v>
      </c>
      <c r="R30" s="72">
        <f t="shared" si="0"/>
        <v>115135.6</v>
      </c>
    </row>
    <row r="31" spans="1:18" x14ac:dyDescent="0.25">
      <c r="A31" s="19">
        <v>28647</v>
      </c>
      <c r="C31">
        <v>0</v>
      </c>
      <c r="D31">
        <v>2102</v>
      </c>
      <c r="E31">
        <v>41358</v>
      </c>
      <c r="F31">
        <v>3611</v>
      </c>
      <c r="G31">
        <v>30543</v>
      </c>
      <c r="H31">
        <v>5713</v>
      </c>
      <c r="I31">
        <v>71901</v>
      </c>
      <c r="M31" s="61" t="s">
        <v>25</v>
      </c>
      <c r="N31" s="66">
        <v>31136.32</v>
      </c>
      <c r="O31" s="66">
        <v>59131</v>
      </c>
      <c r="P31" s="66">
        <v>28294</v>
      </c>
      <c r="Q31" s="66">
        <v>0</v>
      </c>
      <c r="R31" s="72">
        <f t="shared" si="0"/>
        <v>118561.32</v>
      </c>
    </row>
    <row r="32" spans="1:18" x14ac:dyDescent="0.25">
      <c r="A32" s="19">
        <v>28648</v>
      </c>
      <c r="C32">
        <v>0</v>
      </c>
      <c r="E32">
        <v>0</v>
      </c>
      <c r="F32">
        <v>2024</v>
      </c>
      <c r="G32">
        <v>112016</v>
      </c>
      <c r="H32">
        <v>2024</v>
      </c>
      <c r="I32">
        <v>112016</v>
      </c>
      <c r="M32" s="61" t="s">
        <v>9</v>
      </c>
      <c r="N32" s="66">
        <v>29317.18</v>
      </c>
      <c r="O32" s="66">
        <v>54577</v>
      </c>
      <c r="P32" s="66">
        <v>10219</v>
      </c>
      <c r="Q32" s="66">
        <v>0</v>
      </c>
      <c r="R32" s="72">
        <f t="shared" si="0"/>
        <v>94113.18</v>
      </c>
    </row>
    <row r="33" spans="1:18" x14ac:dyDescent="0.25">
      <c r="A33" s="19">
        <v>28649</v>
      </c>
      <c r="C33">
        <v>0</v>
      </c>
      <c r="D33">
        <v>1032</v>
      </c>
      <c r="E33">
        <v>34455</v>
      </c>
      <c r="F33">
        <v>263</v>
      </c>
      <c r="G33">
        <v>8241</v>
      </c>
      <c r="H33">
        <v>1295</v>
      </c>
      <c r="I33">
        <v>42696</v>
      </c>
      <c r="M33" s="61" t="s">
        <v>35</v>
      </c>
      <c r="N33" s="66">
        <v>35479.72</v>
      </c>
      <c r="O33" s="66">
        <v>38341</v>
      </c>
      <c r="P33" s="66">
        <v>24044</v>
      </c>
      <c r="Q33" s="66">
        <v>3894</v>
      </c>
      <c r="R33" s="72">
        <f t="shared" si="0"/>
        <v>101758.72</v>
      </c>
    </row>
    <row r="34" spans="1:18" ht="15.75" thickBot="1" x14ac:dyDescent="0.3">
      <c r="A34" s="19">
        <v>28650</v>
      </c>
      <c r="C34">
        <v>0</v>
      </c>
      <c r="D34">
        <v>3288</v>
      </c>
      <c r="E34">
        <v>59455</v>
      </c>
      <c r="F34">
        <v>442</v>
      </c>
      <c r="G34">
        <v>18714</v>
      </c>
      <c r="H34">
        <v>3730</v>
      </c>
      <c r="I34">
        <v>78169</v>
      </c>
      <c r="M34" s="62" t="s">
        <v>42</v>
      </c>
      <c r="N34" s="67">
        <v>73879.989999999991</v>
      </c>
      <c r="O34" s="67">
        <v>61951</v>
      </c>
      <c r="P34" s="67">
        <v>19997</v>
      </c>
      <c r="Q34" s="67">
        <v>0</v>
      </c>
      <c r="R34" s="72">
        <f t="shared" si="0"/>
        <v>155827.99</v>
      </c>
    </row>
    <row r="35" spans="1:18" ht="15.75" thickTop="1" x14ac:dyDescent="0.25">
      <c r="A35" s="19">
        <v>28651</v>
      </c>
      <c r="C35">
        <v>0</v>
      </c>
      <c r="D35">
        <v>952</v>
      </c>
      <c r="E35">
        <v>59767</v>
      </c>
      <c r="F35">
        <v>179</v>
      </c>
      <c r="G35">
        <v>15992</v>
      </c>
      <c r="H35">
        <v>1131</v>
      </c>
      <c r="I35">
        <v>75759</v>
      </c>
      <c r="M35" s="60" t="s">
        <v>15</v>
      </c>
      <c r="N35" s="65">
        <v>11290.820000000002</v>
      </c>
      <c r="O35" s="65">
        <v>31349</v>
      </c>
      <c r="P35" s="65">
        <v>16476</v>
      </c>
      <c r="Q35" s="65">
        <v>12507</v>
      </c>
      <c r="R35" s="72">
        <f t="shared" si="0"/>
        <v>71622.820000000007</v>
      </c>
    </row>
    <row r="36" spans="1:18" x14ac:dyDescent="0.25">
      <c r="A36" s="19">
        <v>28652</v>
      </c>
      <c r="C36">
        <v>0</v>
      </c>
      <c r="D36">
        <v>856</v>
      </c>
      <c r="E36">
        <v>41451</v>
      </c>
      <c r="F36">
        <v>194</v>
      </c>
      <c r="G36">
        <v>16793</v>
      </c>
      <c r="H36">
        <v>1050</v>
      </c>
      <c r="I36">
        <v>58244</v>
      </c>
      <c r="M36" s="61" t="s">
        <v>11</v>
      </c>
      <c r="N36" s="66">
        <v>13359.79</v>
      </c>
      <c r="O36" s="66">
        <v>34286</v>
      </c>
      <c r="P36" s="66">
        <v>17216</v>
      </c>
      <c r="Q36" s="66">
        <v>168</v>
      </c>
      <c r="R36" s="72">
        <f t="shared" si="0"/>
        <v>65029.79</v>
      </c>
    </row>
    <row r="37" spans="1:18" x14ac:dyDescent="0.25">
      <c r="A37" s="19">
        <v>28653</v>
      </c>
      <c r="C37">
        <v>0</v>
      </c>
      <c r="D37">
        <v>5027</v>
      </c>
      <c r="E37">
        <v>97658</v>
      </c>
      <c r="F37">
        <v>4456</v>
      </c>
      <c r="G37">
        <v>50943</v>
      </c>
      <c r="H37">
        <v>9483</v>
      </c>
      <c r="I37">
        <v>148601</v>
      </c>
      <c r="M37" s="61" t="s">
        <v>29</v>
      </c>
      <c r="N37" s="66">
        <v>8337.7000000000007</v>
      </c>
      <c r="O37" s="66">
        <v>27688</v>
      </c>
      <c r="P37" s="66">
        <v>12959</v>
      </c>
      <c r="Q37" s="66">
        <v>10439</v>
      </c>
      <c r="R37" s="72">
        <f t="shared" si="0"/>
        <v>59423.7</v>
      </c>
    </row>
    <row r="38" spans="1:18" x14ac:dyDescent="0.25">
      <c r="A38" s="19">
        <v>28654</v>
      </c>
      <c r="C38">
        <v>0</v>
      </c>
      <c r="E38">
        <v>0</v>
      </c>
      <c r="F38">
        <v>3432</v>
      </c>
      <c r="G38">
        <v>225518</v>
      </c>
      <c r="H38">
        <v>3432</v>
      </c>
      <c r="I38">
        <v>225518</v>
      </c>
      <c r="M38" s="61" t="s">
        <v>43</v>
      </c>
      <c r="N38" s="66">
        <v>14847.410000000002</v>
      </c>
      <c r="O38" s="66">
        <v>39390</v>
      </c>
      <c r="P38" s="66">
        <v>41330</v>
      </c>
      <c r="Q38" s="66">
        <v>0</v>
      </c>
      <c r="R38" s="72">
        <f t="shared" si="0"/>
        <v>95567.41</v>
      </c>
    </row>
    <row r="39" spans="1:18" x14ac:dyDescent="0.25">
      <c r="A39" s="19">
        <v>28655</v>
      </c>
      <c r="C39">
        <v>0</v>
      </c>
      <c r="D39">
        <v>6371</v>
      </c>
      <c r="E39">
        <v>147525</v>
      </c>
      <c r="F39">
        <v>238</v>
      </c>
      <c r="G39">
        <v>74725</v>
      </c>
      <c r="H39">
        <v>6609</v>
      </c>
      <c r="I39">
        <v>222250</v>
      </c>
      <c r="M39" s="61" t="s">
        <v>36</v>
      </c>
      <c r="N39" s="66">
        <v>13182.060000000001</v>
      </c>
      <c r="O39" s="66">
        <v>33643</v>
      </c>
      <c r="P39" s="66">
        <v>19523</v>
      </c>
      <c r="Q39" s="66">
        <v>0</v>
      </c>
      <c r="R39" s="72">
        <f t="shared" si="0"/>
        <v>66348.06</v>
      </c>
    </row>
    <row r="40" spans="1:18" x14ac:dyDescent="0.25">
      <c r="A40" s="19">
        <v>28656</v>
      </c>
      <c r="B40">
        <f>D40+F40</f>
        <v>2489</v>
      </c>
      <c r="C40">
        <f>E40+G40</f>
        <v>883002</v>
      </c>
      <c r="D40">
        <v>2111</v>
      </c>
      <c r="E40">
        <v>863767</v>
      </c>
      <c r="F40">
        <v>378</v>
      </c>
      <c r="G40">
        <v>19235</v>
      </c>
      <c r="H40">
        <v>2489</v>
      </c>
      <c r="I40">
        <v>883002</v>
      </c>
      <c r="M40" s="61" t="s">
        <v>26</v>
      </c>
      <c r="N40" s="66">
        <v>14709.300000000001</v>
      </c>
      <c r="O40" s="66">
        <v>26270</v>
      </c>
      <c r="P40" s="66">
        <v>15260</v>
      </c>
      <c r="Q40" s="66">
        <v>0</v>
      </c>
      <c r="R40" s="72">
        <f t="shared" si="0"/>
        <v>56239.3</v>
      </c>
    </row>
    <row r="41" spans="1:18" x14ac:dyDescent="0.25">
      <c r="A41" s="19">
        <v>28657</v>
      </c>
      <c r="C41">
        <v>0</v>
      </c>
      <c r="D41">
        <v>249</v>
      </c>
      <c r="E41">
        <v>34678</v>
      </c>
      <c r="F41">
        <v>136</v>
      </c>
      <c r="G41">
        <v>8218</v>
      </c>
      <c r="H41">
        <v>385</v>
      </c>
      <c r="I41">
        <v>42896</v>
      </c>
      <c r="M41" s="61" t="s">
        <v>33</v>
      </c>
      <c r="N41" s="66">
        <v>15425.970000000001</v>
      </c>
      <c r="O41" s="66">
        <v>35791</v>
      </c>
      <c r="P41" s="66">
        <v>21826</v>
      </c>
      <c r="Q41" s="66">
        <v>0</v>
      </c>
      <c r="R41" s="72">
        <f t="shared" si="0"/>
        <v>73042.97</v>
      </c>
    </row>
    <row r="42" spans="1:18" x14ac:dyDescent="0.25">
      <c r="A42" s="19">
        <v>28701</v>
      </c>
      <c r="B42">
        <v>228392</v>
      </c>
      <c r="C42">
        <v>8643567</v>
      </c>
      <c r="E42">
        <v>0</v>
      </c>
      <c r="G42">
        <v>0</v>
      </c>
      <c r="H42">
        <v>228392</v>
      </c>
      <c r="I42">
        <v>8643567</v>
      </c>
      <c r="M42" s="61" t="s">
        <v>38</v>
      </c>
      <c r="N42" s="66">
        <v>22757.840000000004</v>
      </c>
      <c r="O42" s="66">
        <v>30472</v>
      </c>
      <c r="P42" s="66">
        <v>43314</v>
      </c>
      <c r="Q42" s="66">
        <v>0</v>
      </c>
      <c r="R42" s="72">
        <f t="shared" si="0"/>
        <v>96543.84</v>
      </c>
    </row>
    <row r="43" spans="1:18" ht="15.75" thickBot="1" x14ac:dyDescent="0.3">
      <c r="A43" s="19">
        <v>28714</v>
      </c>
      <c r="B43">
        <v>8369</v>
      </c>
      <c r="C43">
        <v>473024</v>
      </c>
      <c r="E43">
        <v>0</v>
      </c>
      <c r="G43">
        <v>0</v>
      </c>
      <c r="H43">
        <v>8369</v>
      </c>
      <c r="I43">
        <v>473024</v>
      </c>
      <c r="M43" s="62" t="s">
        <v>21</v>
      </c>
      <c r="N43" s="67">
        <v>38760.660000000003</v>
      </c>
      <c r="O43" s="67">
        <v>13701</v>
      </c>
      <c r="P43" s="67">
        <v>40404</v>
      </c>
      <c r="Q43" s="67">
        <v>0</v>
      </c>
      <c r="R43" s="72">
        <f t="shared" si="0"/>
        <v>92865.66</v>
      </c>
    </row>
    <row r="44" spans="1:18" ht="15.75" thickTop="1" x14ac:dyDescent="0.25">
      <c r="A44" s="19">
        <v>28726</v>
      </c>
      <c r="B44">
        <v>24635</v>
      </c>
      <c r="C44">
        <v>495639</v>
      </c>
      <c r="E44">
        <v>0</v>
      </c>
      <c r="G44">
        <v>0</v>
      </c>
      <c r="H44">
        <v>24635</v>
      </c>
      <c r="I44">
        <v>495639</v>
      </c>
      <c r="M44" s="60" t="s">
        <v>44</v>
      </c>
      <c r="N44" s="65">
        <v>32212.7</v>
      </c>
      <c r="O44" s="65">
        <v>18910</v>
      </c>
      <c r="P44" s="65">
        <v>0</v>
      </c>
      <c r="Q44" s="65">
        <v>0</v>
      </c>
      <c r="R44" s="72">
        <f t="shared" si="0"/>
        <v>51122.7</v>
      </c>
    </row>
    <row r="45" spans="1:18" x14ac:dyDescent="0.25">
      <c r="A45" s="19">
        <v>28745</v>
      </c>
      <c r="B45">
        <v>7578</v>
      </c>
      <c r="C45">
        <v>681930</v>
      </c>
      <c r="E45">
        <v>0</v>
      </c>
      <c r="G45">
        <v>0</v>
      </c>
      <c r="H45">
        <v>7578</v>
      </c>
      <c r="I45">
        <v>681930</v>
      </c>
      <c r="M45" s="63" t="s">
        <v>45</v>
      </c>
      <c r="N45" s="68">
        <v>14562.25</v>
      </c>
      <c r="O45" s="68">
        <v>0</v>
      </c>
      <c r="P45" s="68">
        <v>0</v>
      </c>
      <c r="Q45" s="68">
        <v>0</v>
      </c>
      <c r="R45" s="72">
        <f t="shared" si="0"/>
        <v>14562.25</v>
      </c>
    </row>
    <row r="46" spans="1:18" x14ac:dyDescent="0.25">
      <c r="A46" s="19">
        <v>28750</v>
      </c>
      <c r="B46">
        <v>11914</v>
      </c>
      <c r="C46">
        <v>680602</v>
      </c>
      <c r="E46">
        <v>0</v>
      </c>
      <c r="G46">
        <v>0</v>
      </c>
      <c r="H46">
        <v>11914</v>
      </c>
      <c r="I46">
        <v>680602</v>
      </c>
      <c r="N46" s="69">
        <f>SUM(N3:N45)</f>
        <v>5506237.7162000015</v>
      </c>
      <c r="O46" s="69">
        <f>SUM(O3:O45)</f>
        <v>1851237</v>
      </c>
      <c r="P46" s="69">
        <f>SUM(P3:P45)</f>
        <v>1124334</v>
      </c>
      <c r="Q46" s="69">
        <f>SUM(Q3:Q45)</f>
        <v>65468</v>
      </c>
    </row>
    <row r="47" spans="1:18" x14ac:dyDescent="0.25">
      <c r="A47" s="19">
        <v>28753</v>
      </c>
      <c r="B47">
        <v>407</v>
      </c>
      <c r="C47">
        <v>177493</v>
      </c>
      <c r="E47">
        <v>0</v>
      </c>
      <c r="G47">
        <v>0</v>
      </c>
      <c r="H47">
        <v>407</v>
      </c>
      <c r="I47">
        <v>177493</v>
      </c>
    </row>
    <row r="48" spans="1:18" x14ac:dyDescent="0.25">
      <c r="A48" s="19">
        <v>28756</v>
      </c>
      <c r="B48">
        <v>9</v>
      </c>
      <c r="C48">
        <v>84513</v>
      </c>
      <c r="E48">
        <v>0</v>
      </c>
      <c r="G48">
        <v>0</v>
      </c>
      <c r="H48">
        <v>9</v>
      </c>
      <c r="I48">
        <v>84513</v>
      </c>
    </row>
    <row r="49" spans="1:9" x14ac:dyDescent="0.25">
      <c r="A49" t="s">
        <v>394</v>
      </c>
      <c r="B49">
        <v>281304</v>
      </c>
      <c r="C49">
        <v>11236768</v>
      </c>
      <c r="D49">
        <v>191049</v>
      </c>
      <c r="E49">
        <v>4750457</v>
      </c>
      <c r="F49">
        <v>129232</v>
      </c>
      <c r="G49">
        <v>2549867</v>
      </c>
      <c r="H49">
        <v>601585</v>
      </c>
      <c r="I49">
        <v>18537092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XFD1048576"/>
    </sheetView>
  </sheetViews>
  <sheetFormatPr defaultColWidth="9.140625" defaultRowHeight="15.75" x14ac:dyDescent="0.25"/>
  <cols>
    <col min="1" max="1" width="60.7109375" style="37" customWidth="1"/>
    <col min="2" max="3" width="19.28515625" style="37" customWidth="1"/>
    <col min="4" max="5" width="17.5703125" style="37" bestFit="1" customWidth="1"/>
    <col min="6" max="7" width="19.28515625" style="37" customWidth="1"/>
    <col min="8" max="8" width="16.140625" style="37" customWidth="1"/>
    <col min="9" max="9" width="17.140625" style="37" customWidth="1"/>
    <col min="10" max="12" width="21.5703125" style="37" customWidth="1"/>
    <col min="13" max="14" width="19.28515625" style="37" customWidth="1"/>
    <col min="15" max="16" width="24.85546875" style="37" customWidth="1"/>
    <col min="17" max="17" width="14.7109375" style="37" customWidth="1"/>
    <col min="18" max="18" width="15.140625" style="37" customWidth="1"/>
    <col min="19" max="16384" width="9.140625" style="37"/>
  </cols>
  <sheetData>
    <row r="1" spans="1:18" x14ac:dyDescent="0.25">
      <c r="A1" s="37" t="s">
        <v>421</v>
      </c>
    </row>
    <row r="2" spans="1:18" x14ac:dyDescent="0.25">
      <c r="A2" s="38" t="s">
        <v>422</v>
      </c>
      <c r="B2" s="39" t="s">
        <v>423</v>
      </c>
      <c r="C2" s="39" t="s">
        <v>423</v>
      </c>
      <c r="D2" s="39" t="s">
        <v>423</v>
      </c>
      <c r="E2" s="39" t="s">
        <v>423</v>
      </c>
      <c r="F2" s="39" t="s">
        <v>423</v>
      </c>
      <c r="G2" s="39" t="s">
        <v>423</v>
      </c>
      <c r="H2" s="39" t="s">
        <v>423</v>
      </c>
      <c r="I2" s="39" t="s">
        <v>423</v>
      </c>
      <c r="J2" s="39" t="s">
        <v>423</v>
      </c>
      <c r="K2" s="39" t="s">
        <v>423</v>
      </c>
      <c r="L2" s="39" t="s">
        <v>423</v>
      </c>
      <c r="M2" s="39" t="s">
        <v>424</v>
      </c>
      <c r="N2" s="39" t="s">
        <v>424</v>
      </c>
      <c r="O2" s="39" t="s">
        <v>423</v>
      </c>
      <c r="P2" s="39" t="s">
        <v>423</v>
      </c>
      <c r="Q2" s="39" t="s">
        <v>423</v>
      </c>
      <c r="R2" s="39" t="s">
        <v>423</v>
      </c>
    </row>
    <row r="3" spans="1:18" s="42" customFormat="1" ht="189" x14ac:dyDescent="0.25">
      <c r="A3" s="40" t="s">
        <v>418</v>
      </c>
      <c r="B3" s="41" t="s">
        <v>425</v>
      </c>
      <c r="C3" s="41" t="s">
        <v>426</v>
      </c>
      <c r="D3" s="41" t="s">
        <v>427</v>
      </c>
      <c r="E3" s="41" t="s">
        <v>428</v>
      </c>
      <c r="F3" s="41" t="s">
        <v>429</v>
      </c>
      <c r="G3" s="41" t="s">
        <v>430</v>
      </c>
      <c r="H3" s="41" t="s">
        <v>431</v>
      </c>
      <c r="I3" s="41" t="s">
        <v>432</v>
      </c>
      <c r="J3" s="41" t="s">
        <v>433</v>
      </c>
      <c r="K3" s="41" t="s">
        <v>434</v>
      </c>
      <c r="L3" s="41" t="s">
        <v>435</v>
      </c>
      <c r="M3" s="41" t="s">
        <v>436</v>
      </c>
      <c r="N3" s="41" t="s">
        <v>437</v>
      </c>
      <c r="O3" s="41" t="s">
        <v>438</v>
      </c>
      <c r="P3" s="41" t="s">
        <v>439</v>
      </c>
      <c r="Q3" s="41" t="s">
        <v>440</v>
      </c>
      <c r="R3" s="41" t="s">
        <v>441</v>
      </c>
    </row>
    <row r="4" spans="1:18" x14ac:dyDescent="0.25">
      <c r="A4" s="43">
        <v>1</v>
      </c>
      <c r="B4" s="43">
        <v>2</v>
      </c>
      <c r="C4" s="43">
        <v>3</v>
      </c>
      <c r="D4" s="43">
        <v>4</v>
      </c>
      <c r="E4" s="43">
        <v>5</v>
      </c>
      <c r="F4" s="43">
        <v>6</v>
      </c>
      <c r="G4" s="43">
        <v>7</v>
      </c>
      <c r="H4" s="43">
        <v>8</v>
      </c>
      <c r="I4" s="43">
        <v>9</v>
      </c>
      <c r="J4" s="43">
        <v>10</v>
      </c>
      <c r="K4" s="43">
        <v>11</v>
      </c>
      <c r="L4" s="43">
        <v>12</v>
      </c>
      <c r="M4" s="43">
        <v>13</v>
      </c>
      <c r="N4" s="43">
        <v>14</v>
      </c>
      <c r="O4" s="43">
        <v>15</v>
      </c>
      <c r="P4" s="43">
        <v>16</v>
      </c>
      <c r="Q4" s="43">
        <v>17</v>
      </c>
      <c r="R4" s="43">
        <v>18</v>
      </c>
    </row>
    <row r="5" spans="1:18" x14ac:dyDescent="0.25">
      <c r="A5" s="44" t="s">
        <v>3</v>
      </c>
      <c r="B5" s="45">
        <v>3298946</v>
      </c>
      <c r="C5" s="45">
        <v>3182873</v>
      </c>
      <c r="D5" s="45">
        <v>3047746</v>
      </c>
      <c r="E5" s="45">
        <v>2401232</v>
      </c>
      <c r="F5" s="45">
        <v>11035</v>
      </c>
      <c r="G5" s="45">
        <v>11024</v>
      </c>
      <c r="H5" s="45">
        <v>70378</v>
      </c>
      <c r="I5" s="45">
        <v>67137</v>
      </c>
      <c r="J5" s="45">
        <v>4426</v>
      </c>
      <c r="K5" s="45">
        <v>6575</v>
      </c>
      <c r="L5" s="45">
        <v>4741</v>
      </c>
      <c r="M5" s="45">
        <v>20983.767933815059</v>
      </c>
      <c r="N5" s="45">
        <v>21823</v>
      </c>
      <c r="O5" s="46">
        <v>53.37917155794063</v>
      </c>
      <c r="P5" s="46">
        <v>53.6</v>
      </c>
      <c r="Q5" s="46">
        <v>365.2</v>
      </c>
      <c r="R5" s="47">
        <v>356.4</v>
      </c>
    </row>
    <row r="6" spans="1:18" s="52" customFormat="1" x14ac:dyDescent="0.25">
      <c r="A6" s="48" t="s">
        <v>4</v>
      </c>
      <c r="B6" s="49">
        <v>1504489</v>
      </c>
      <c r="C6" s="49">
        <v>1713904</v>
      </c>
      <c r="D6" s="49">
        <v>2526863</v>
      </c>
      <c r="E6" s="49">
        <v>2290755</v>
      </c>
      <c r="F6" s="49">
        <v>5863</v>
      </c>
      <c r="G6" s="49">
        <v>2890</v>
      </c>
      <c r="H6" s="49">
        <v>108193</v>
      </c>
      <c r="I6" s="49">
        <v>103941</v>
      </c>
      <c r="J6" s="49">
        <v>10720</v>
      </c>
      <c r="K6" s="49">
        <v>8341</v>
      </c>
      <c r="L6" s="49">
        <v>3373</v>
      </c>
      <c r="M6" s="49">
        <v>23071.034341782502</v>
      </c>
      <c r="N6" s="49">
        <v>23654</v>
      </c>
      <c r="O6" s="50">
        <v>59.571358986848509</v>
      </c>
      <c r="P6" s="50">
        <v>59.8</v>
      </c>
      <c r="Q6" s="50">
        <v>448.1</v>
      </c>
      <c r="R6" s="51">
        <v>454.4</v>
      </c>
    </row>
    <row r="7" spans="1:18" x14ac:dyDescent="0.25">
      <c r="A7" s="53" t="s">
        <v>5</v>
      </c>
      <c r="B7" s="49">
        <v>8150804</v>
      </c>
      <c r="C7" s="49">
        <v>9480484</v>
      </c>
      <c r="D7" s="49">
        <v>2305916</v>
      </c>
      <c r="E7" s="49">
        <v>2551167</v>
      </c>
      <c r="F7" s="49">
        <v>5706</v>
      </c>
      <c r="G7" s="49">
        <v>2652</v>
      </c>
      <c r="H7" s="49">
        <v>85225</v>
      </c>
      <c r="I7" s="49">
        <v>84661</v>
      </c>
      <c r="J7" s="49">
        <v>13349</v>
      </c>
      <c r="K7" s="49">
        <v>12282</v>
      </c>
      <c r="L7" s="49">
        <v>8038</v>
      </c>
      <c r="M7" s="49">
        <v>24567.31506177381</v>
      </c>
      <c r="N7" s="49">
        <v>25632</v>
      </c>
      <c r="O7" s="50">
        <v>65.992959456178681</v>
      </c>
      <c r="P7" s="50">
        <v>63.7</v>
      </c>
      <c r="Q7" s="50">
        <v>284.3</v>
      </c>
      <c r="R7" s="51">
        <v>291.8</v>
      </c>
    </row>
    <row r="8" spans="1:18" s="52" customFormat="1" x14ac:dyDescent="0.25">
      <c r="A8" s="48" t="s">
        <v>6</v>
      </c>
      <c r="B8" s="49">
        <v>62824571</v>
      </c>
      <c r="C8" s="49">
        <v>76833425</v>
      </c>
      <c r="D8" s="49">
        <v>51520594</v>
      </c>
      <c r="E8" s="49">
        <v>0</v>
      </c>
      <c r="F8" s="49">
        <v>0</v>
      </c>
      <c r="G8" s="49">
        <v>26203</v>
      </c>
      <c r="H8" s="49">
        <v>163329</v>
      </c>
      <c r="I8" s="49">
        <v>160185</v>
      </c>
      <c r="J8" s="49">
        <v>0</v>
      </c>
      <c r="K8" s="49">
        <v>0</v>
      </c>
      <c r="L8" s="49">
        <v>274230</v>
      </c>
      <c r="M8" s="49">
        <v>31660</v>
      </c>
      <c r="N8" s="49">
        <v>32442</v>
      </c>
      <c r="O8" s="50">
        <v>0</v>
      </c>
      <c r="P8" s="50">
        <v>61</v>
      </c>
      <c r="Q8" s="50">
        <v>0</v>
      </c>
      <c r="R8" s="51">
        <v>624.1</v>
      </c>
    </row>
    <row r="9" spans="1:18" x14ac:dyDescent="0.25">
      <c r="A9" s="53" t="s">
        <v>7</v>
      </c>
      <c r="B9" s="49">
        <v>15156581</v>
      </c>
      <c r="C9" s="49">
        <v>9345471</v>
      </c>
      <c r="D9" s="49">
        <v>2194870</v>
      </c>
      <c r="E9" s="49">
        <v>1968553</v>
      </c>
      <c r="F9" s="49">
        <v>9641</v>
      </c>
      <c r="G9" s="49">
        <v>16954</v>
      </c>
      <c r="H9" s="49">
        <v>99135</v>
      </c>
      <c r="I9" s="49">
        <v>90808</v>
      </c>
      <c r="J9" s="49">
        <v>5209</v>
      </c>
      <c r="K9" s="49">
        <v>8744</v>
      </c>
      <c r="L9" s="49">
        <v>9098</v>
      </c>
      <c r="M9" s="49">
        <v>23427.883672588934</v>
      </c>
      <c r="N9" s="49">
        <v>25106</v>
      </c>
      <c r="O9" s="50">
        <v>66.083508280849074</v>
      </c>
      <c r="P9" s="50">
        <v>66.3</v>
      </c>
      <c r="Q9" s="50">
        <v>280.60000000000002</v>
      </c>
      <c r="R9" s="51">
        <v>289.3</v>
      </c>
    </row>
    <row r="10" spans="1:18" s="52" customFormat="1" x14ac:dyDescent="0.25">
      <c r="A10" s="48" t="s">
        <v>8</v>
      </c>
      <c r="B10" s="49">
        <v>544305</v>
      </c>
      <c r="C10" s="49">
        <v>848331</v>
      </c>
      <c r="D10" s="49">
        <v>1489984</v>
      </c>
      <c r="E10" s="49">
        <v>1328067</v>
      </c>
      <c r="F10" s="49">
        <v>200388</v>
      </c>
      <c r="G10" s="49">
        <v>123520</v>
      </c>
      <c r="H10" s="49">
        <v>262737</v>
      </c>
      <c r="I10" s="49">
        <v>264897</v>
      </c>
      <c r="J10" s="49">
        <v>10120</v>
      </c>
      <c r="K10" s="49">
        <v>2399</v>
      </c>
      <c r="L10" s="49">
        <v>838</v>
      </c>
      <c r="M10" s="49">
        <v>41166.115731854698</v>
      </c>
      <c r="N10" s="49">
        <v>43149</v>
      </c>
      <c r="O10" s="50">
        <v>74.193037974683534</v>
      </c>
      <c r="P10" s="50">
        <v>74.8</v>
      </c>
      <c r="Q10" s="50">
        <v>276.5</v>
      </c>
      <c r="R10" s="51">
        <v>276.2</v>
      </c>
    </row>
    <row r="11" spans="1:18" x14ac:dyDescent="0.25">
      <c r="A11" s="53" t="s">
        <v>9</v>
      </c>
      <c r="B11" s="49">
        <v>82882</v>
      </c>
      <c r="C11" s="49">
        <v>82806</v>
      </c>
      <c r="D11" s="49">
        <v>339108</v>
      </c>
      <c r="E11" s="49">
        <v>233904</v>
      </c>
      <c r="F11" s="49">
        <v>15024</v>
      </c>
      <c r="G11" s="49">
        <v>39524</v>
      </c>
      <c r="H11" s="49">
        <v>215303</v>
      </c>
      <c r="I11" s="49">
        <v>223596</v>
      </c>
      <c r="J11" s="49">
        <v>1747</v>
      </c>
      <c r="K11" s="49">
        <v>4159</v>
      </c>
      <c r="L11" s="49">
        <v>2734</v>
      </c>
      <c r="M11" s="49">
        <v>22134.673584089924</v>
      </c>
      <c r="N11" s="49">
        <v>24092</v>
      </c>
      <c r="O11" s="50">
        <v>38.055281342546891</v>
      </c>
      <c r="P11" s="50">
        <v>38.9</v>
      </c>
      <c r="Q11" s="50">
        <v>223</v>
      </c>
      <c r="R11" s="51">
        <v>224.3</v>
      </c>
    </row>
    <row r="12" spans="1:18" s="52" customFormat="1" x14ac:dyDescent="0.25">
      <c r="A12" s="48" t="s">
        <v>10</v>
      </c>
      <c r="B12" s="49">
        <v>1513785</v>
      </c>
      <c r="C12" s="49">
        <v>2056463</v>
      </c>
      <c r="D12" s="49">
        <v>1029719</v>
      </c>
      <c r="E12" s="49">
        <v>836244</v>
      </c>
      <c r="F12" s="49">
        <v>4697</v>
      </c>
      <c r="G12" s="49">
        <v>81791</v>
      </c>
      <c r="H12" s="49">
        <v>1178366</v>
      </c>
      <c r="I12" s="49">
        <v>1362898</v>
      </c>
      <c r="J12" s="49">
        <v>4572</v>
      </c>
      <c r="K12" s="49">
        <v>1980</v>
      </c>
      <c r="L12" s="49">
        <v>2441</v>
      </c>
      <c r="M12" s="49">
        <v>18792.893822685397</v>
      </c>
      <c r="N12" s="49">
        <v>20821</v>
      </c>
      <c r="O12" s="50">
        <v>58.033131738101496</v>
      </c>
      <c r="P12" s="50">
        <v>59.7</v>
      </c>
      <c r="Q12" s="50">
        <v>294.60000000000002</v>
      </c>
      <c r="R12" s="51">
        <v>303.7</v>
      </c>
    </row>
    <row r="13" spans="1:18" x14ac:dyDescent="0.25">
      <c r="A13" s="53" t="s">
        <v>11</v>
      </c>
      <c r="B13" s="49" t="s">
        <v>442</v>
      </c>
      <c r="C13" s="49" t="s">
        <v>442</v>
      </c>
      <c r="D13" s="49" t="s">
        <v>442</v>
      </c>
      <c r="E13" s="49" t="s">
        <v>442</v>
      </c>
      <c r="F13" s="49">
        <v>842</v>
      </c>
      <c r="G13" s="49">
        <v>418</v>
      </c>
      <c r="H13" s="49">
        <v>177420</v>
      </c>
      <c r="I13" s="49">
        <v>180421</v>
      </c>
      <c r="J13" s="49">
        <v>604</v>
      </c>
      <c r="K13" s="49">
        <v>1454</v>
      </c>
      <c r="L13" s="49">
        <v>916</v>
      </c>
      <c r="M13" s="49">
        <v>18428.37837837838</v>
      </c>
      <c r="N13" s="49">
        <v>21726</v>
      </c>
      <c r="O13" s="50">
        <v>25.62326869806094</v>
      </c>
      <c r="P13" s="50">
        <v>22.9</v>
      </c>
      <c r="Q13" s="50">
        <v>292.5</v>
      </c>
      <c r="R13" s="51">
        <v>286.10000000000002</v>
      </c>
    </row>
    <row r="14" spans="1:18" s="52" customFormat="1" x14ac:dyDescent="0.25">
      <c r="A14" s="48" t="s">
        <v>12</v>
      </c>
      <c r="B14" s="49">
        <v>2301759</v>
      </c>
      <c r="C14" s="49">
        <v>2639137</v>
      </c>
      <c r="D14" s="49">
        <v>1143489</v>
      </c>
      <c r="E14" s="49">
        <v>824270</v>
      </c>
      <c r="F14" s="49">
        <v>2060</v>
      </c>
      <c r="G14" s="49">
        <v>2732</v>
      </c>
      <c r="H14" s="49">
        <v>279476</v>
      </c>
      <c r="I14" s="49">
        <v>257948</v>
      </c>
      <c r="J14" s="49">
        <v>9236</v>
      </c>
      <c r="K14" s="49">
        <v>5417</v>
      </c>
      <c r="L14" s="49">
        <v>5633</v>
      </c>
      <c r="M14" s="49">
        <v>24248.434768467701</v>
      </c>
      <c r="N14" s="49">
        <v>25582</v>
      </c>
      <c r="O14" s="50">
        <v>74.225964149918525</v>
      </c>
      <c r="P14" s="50">
        <v>74.900000000000006</v>
      </c>
      <c r="Q14" s="50">
        <v>218.4</v>
      </c>
      <c r="R14" s="51">
        <v>229.6</v>
      </c>
    </row>
    <row r="15" spans="1:18" x14ac:dyDescent="0.25">
      <c r="A15" s="53" t="s">
        <v>13</v>
      </c>
      <c r="B15" s="49">
        <v>73440</v>
      </c>
      <c r="C15" s="49">
        <v>201964</v>
      </c>
      <c r="D15" s="49">
        <v>274608</v>
      </c>
      <c r="E15" s="49">
        <v>236859</v>
      </c>
      <c r="F15" s="49">
        <v>6094</v>
      </c>
      <c r="G15" s="49">
        <v>3919</v>
      </c>
      <c r="H15" s="49">
        <v>295845</v>
      </c>
      <c r="I15" s="49">
        <v>294348</v>
      </c>
      <c r="J15" s="49">
        <v>3029</v>
      </c>
      <c r="K15" s="49">
        <v>3216</v>
      </c>
      <c r="L15" s="49">
        <v>3404</v>
      </c>
      <c r="M15" s="49">
        <v>16155.778164924506</v>
      </c>
      <c r="N15" s="49">
        <v>17916</v>
      </c>
      <c r="O15" s="50">
        <v>36.96072118480361</v>
      </c>
      <c r="P15" s="50">
        <v>36.1</v>
      </c>
      <c r="Q15" s="50">
        <v>247.9</v>
      </c>
      <c r="R15" s="51">
        <v>254.2</v>
      </c>
    </row>
    <row r="16" spans="1:18" s="52" customFormat="1" x14ac:dyDescent="0.25">
      <c r="A16" s="48" t="s">
        <v>14</v>
      </c>
      <c r="B16" s="49">
        <v>539501</v>
      </c>
      <c r="C16" s="49">
        <v>587978</v>
      </c>
      <c r="D16" s="49">
        <v>223012</v>
      </c>
      <c r="E16" s="49">
        <v>251505</v>
      </c>
      <c r="F16" s="49">
        <v>84135</v>
      </c>
      <c r="G16" s="49">
        <v>2373</v>
      </c>
      <c r="H16" s="49">
        <v>429183</v>
      </c>
      <c r="I16" s="49">
        <v>369503</v>
      </c>
      <c r="J16" s="49">
        <v>4364</v>
      </c>
      <c r="K16" s="49">
        <v>4081</v>
      </c>
      <c r="L16" s="49">
        <v>736</v>
      </c>
      <c r="M16" s="49">
        <v>17218.546747967481</v>
      </c>
      <c r="N16" s="49">
        <v>17232</v>
      </c>
      <c r="O16" s="50">
        <v>66.049134111961337</v>
      </c>
      <c r="P16" s="50">
        <v>64.2</v>
      </c>
      <c r="Q16" s="50">
        <v>231.1</v>
      </c>
      <c r="R16" s="51">
        <v>243.8</v>
      </c>
    </row>
    <row r="17" spans="1:18" x14ac:dyDescent="0.25">
      <c r="A17" s="53" t="s">
        <v>15</v>
      </c>
      <c r="B17" s="49">
        <v>59076</v>
      </c>
      <c r="C17" s="49">
        <v>62634</v>
      </c>
      <c r="D17" s="49" t="s">
        <v>442</v>
      </c>
      <c r="E17" s="49">
        <v>19691</v>
      </c>
      <c r="F17" s="49">
        <v>1098</v>
      </c>
      <c r="G17" s="49">
        <v>1232</v>
      </c>
      <c r="H17" s="49">
        <v>77382</v>
      </c>
      <c r="I17" s="49">
        <v>74142</v>
      </c>
      <c r="J17" s="49">
        <v>755</v>
      </c>
      <c r="K17" s="49">
        <v>439</v>
      </c>
      <c r="L17" s="49">
        <v>129</v>
      </c>
      <c r="M17" s="49">
        <v>15529.891304347826</v>
      </c>
      <c r="N17" s="49">
        <v>16604</v>
      </c>
      <c r="O17" s="50">
        <v>41.301907968574639</v>
      </c>
      <c r="P17" s="50">
        <v>40.5</v>
      </c>
      <c r="Q17" s="50">
        <v>176.1</v>
      </c>
      <c r="R17" s="51">
        <v>173.9</v>
      </c>
    </row>
    <row r="18" spans="1:18" s="52" customFormat="1" x14ac:dyDescent="0.25">
      <c r="A18" s="48" t="s">
        <v>16</v>
      </c>
      <c r="B18" s="49" t="s">
        <v>442</v>
      </c>
      <c r="C18" s="49">
        <v>3960</v>
      </c>
      <c r="D18" s="49">
        <v>470368</v>
      </c>
      <c r="E18" s="49">
        <v>377162</v>
      </c>
      <c r="F18" s="49">
        <v>15245</v>
      </c>
      <c r="G18" s="49">
        <v>18692</v>
      </c>
      <c r="H18" s="49">
        <v>216364</v>
      </c>
      <c r="I18" s="49">
        <v>192744</v>
      </c>
      <c r="J18" s="49">
        <v>3970</v>
      </c>
      <c r="K18" s="49">
        <v>5827</v>
      </c>
      <c r="L18" s="49">
        <v>5484</v>
      </c>
      <c r="M18" s="49">
        <v>16032.696390658173</v>
      </c>
      <c r="N18" s="49">
        <v>16855</v>
      </c>
      <c r="O18" s="50">
        <v>36.699392239364187</v>
      </c>
      <c r="P18" s="50">
        <v>36.799999999999997</v>
      </c>
      <c r="Q18" s="50">
        <v>320.2</v>
      </c>
      <c r="R18" s="51">
        <v>322</v>
      </c>
    </row>
    <row r="19" spans="1:18" x14ac:dyDescent="0.25">
      <c r="A19" s="53" t="s">
        <v>17</v>
      </c>
      <c r="B19" s="49">
        <v>1193417</v>
      </c>
      <c r="C19" s="49">
        <v>1178568</v>
      </c>
      <c r="D19" s="49">
        <v>585158</v>
      </c>
      <c r="E19" s="49">
        <v>527945</v>
      </c>
      <c r="F19" s="49">
        <v>3612</v>
      </c>
      <c r="G19" s="49">
        <v>6777</v>
      </c>
      <c r="H19" s="49">
        <v>480532</v>
      </c>
      <c r="I19" s="49">
        <v>462323</v>
      </c>
      <c r="J19" s="49">
        <v>11744</v>
      </c>
      <c r="K19" s="49">
        <v>15233</v>
      </c>
      <c r="L19" s="49">
        <v>14151</v>
      </c>
      <c r="M19" s="49">
        <v>25681.952662721895</v>
      </c>
      <c r="N19" s="49">
        <v>27161</v>
      </c>
      <c r="O19" s="50">
        <v>48.703170028818441</v>
      </c>
      <c r="P19" s="50">
        <v>50.4</v>
      </c>
      <c r="Q19" s="50">
        <v>273.2</v>
      </c>
      <c r="R19" s="51">
        <v>278.8</v>
      </c>
    </row>
    <row r="20" spans="1:18" s="52" customFormat="1" x14ac:dyDescent="0.25">
      <c r="A20" s="48" t="s">
        <v>18</v>
      </c>
      <c r="B20" s="49">
        <v>17175707</v>
      </c>
      <c r="C20" s="49">
        <v>11892975</v>
      </c>
      <c r="D20" s="49">
        <v>17032562</v>
      </c>
      <c r="E20" s="49">
        <v>11667861</v>
      </c>
      <c r="F20" s="49">
        <v>14796</v>
      </c>
      <c r="G20" s="49">
        <v>24852</v>
      </c>
      <c r="H20" s="49">
        <v>5835339</v>
      </c>
      <c r="I20" s="49">
        <v>6629939</v>
      </c>
      <c r="J20" s="49">
        <v>57477</v>
      </c>
      <c r="K20" s="49">
        <v>88858</v>
      </c>
      <c r="L20" s="49">
        <v>72438</v>
      </c>
      <c r="M20" s="49">
        <v>28232.748488918733</v>
      </c>
      <c r="N20" s="49">
        <v>31119</v>
      </c>
      <c r="O20" s="50">
        <v>66.111666111666111</v>
      </c>
      <c r="P20" s="50">
        <v>68.5</v>
      </c>
      <c r="Q20" s="50">
        <v>422</v>
      </c>
      <c r="R20" s="51">
        <v>440</v>
      </c>
    </row>
    <row r="21" spans="1:18" x14ac:dyDescent="0.25">
      <c r="A21" s="53" t="s">
        <v>19</v>
      </c>
      <c r="B21" s="49">
        <v>199249</v>
      </c>
      <c r="C21" s="49">
        <v>278527</v>
      </c>
      <c r="D21" s="49">
        <v>685586</v>
      </c>
      <c r="E21" s="49">
        <v>528744</v>
      </c>
      <c r="F21" s="49">
        <v>2021</v>
      </c>
      <c r="G21" s="49">
        <v>9504</v>
      </c>
      <c r="H21" s="49">
        <v>327177</v>
      </c>
      <c r="I21" s="49">
        <v>359713</v>
      </c>
      <c r="J21" s="49">
        <v>17174</v>
      </c>
      <c r="K21" s="49">
        <v>10377</v>
      </c>
      <c r="L21" s="49">
        <v>11618</v>
      </c>
      <c r="M21" s="49">
        <v>21397.894103489773</v>
      </c>
      <c r="N21" s="49">
        <v>22951</v>
      </c>
      <c r="O21" s="50">
        <v>46.228304405874496</v>
      </c>
      <c r="P21" s="50">
        <v>46</v>
      </c>
      <c r="Q21" s="50">
        <v>352.4</v>
      </c>
      <c r="R21" s="51">
        <v>365</v>
      </c>
    </row>
    <row r="22" spans="1:18" s="52" customFormat="1" x14ac:dyDescent="0.25">
      <c r="A22" s="48" t="s">
        <v>20</v>
      </c>
      <c r="B22" s="49">
        <v>1005465</v>
      </c>
      <c r="C22" s="49">
        <v>1014995</v>
      </c>
      <c r="D22" s="49">
        <v>896628</v>
      </c>
      <c r="E22" s="49">
        <v>900031</v>
      </c>
      <c r="F22" s="49">
        <v>3960</v>
      </c>
      <c r="G22" s="49">
        <v>8717</v>
      </c>
      <c r="H22" s="49">
        <v>768354</v>
      </c>
      <c r="I22" s="49">
        <v>787826</v>
      </c>
      <c r="J22" s="49">
        <v>4298</v>
      </c>
      <c r="K22" s="49">
        <v>7706</v>
      </c>
      <c r="L22" s="49">
        <v>6383</v>
      </c>
      <c r="M22" s="49">
        <v>16705.979643765902</v>
      </c>
      <c r="N22" s="49">
        <v>17606</v>
      </c>
      <c r="O22" s="50">
        <v>54.438164893617028</v>
      </c>
      <c r="P22" s="50">
        <v>54.7</v>
      </c>
      <c r="Q22" s="50">
        <v>303.2</v>
      </c>
      <c r="R22" s="51">
        <v>309.2</v>
      </c>
    </row>
    <row r="23" spans="1:18" x14ac:dyDescent="0.25">
      <c r="A23" s="53" t="s">
        <v>21</v>
      </c>
      <c r="B23" s="49">
        <v>25887</v>
      </c>
      <c r="C23" s="49">
        <v>123627</v>
      </c>
      <c r="D23" s="49">
        <v>343921</v>
      </c>
      <c r="E23" s="49">
        <v>322916</v>
      </c>
      <c r="F23" s="49">
        <v>124119</v>
      </c>
      <c r="G23" s="49">
        <v>46969</v>
      </c>
      <c r="H23" s="49">
        <v>316188</v>
      </c>
      <c r="I23" s="49">
        <v>309980</v>
      </c>
      <c r="J23" s="49">
        <v>2187</v>
      </c>
      <c r="K23" s="49">
        <v>2337</v>
      </c>
      <c r="L23" s="49">
        <v>2589</v>
      </c>
      <c r="M23" s="49">
        <v>32847.887608651712</v>
      </c>
      <c r="N23" s="49">
        <v>33732</v>
      </c>
      <c r="O23" s="50">
        <v>85.021912864140248</v>
      </c>
      <c r="P23" s="50">
        <v>85.4</v>
      </c>
      <c r="Q23" s="50">
        <v>237.8</v>
      </c>
      <c r="R23" s="51">
        <v>236.6</v>
      </c>
    </row>
    <row r="24" spans="1:18" s="52" customFormat="1" x14ac:dyDescent="0.25">
      <c r="A24" s="48" t="s">
        <v>22</v>
      </c>
      <c r="B24" s="49">
        <v>683647</v>
      </c>
      <c r="C24" s="49">
        <v>2065059</v>
      </c>
      <c r="D24" s="49" t="s">
        <v>442</v>
      </c>
      <c r="E24" s="49" t="s">
        <v>442</v>
      </c>
      <c r="F24" s="49">
        <v>6066</v>
      </c>
      <c r="G24" s="49">
        <v>12479</v>
      </c>
      <c r="H24" s="49">
        <v>562621</v>
      </c>
      <c r="I24" s="49">
        <v>478279</v>
      </c>
      <c r="J24" s="49">
        <v>12965</v>
      </c>
      <c r="K24" s="49">
        <v>10493</v>
      </c>
      <c r="L24" s="49">
        <v>11545</v>
      </c>
      <c r="M24" s="49">
        <v>21269.485038274182</v>
      </c>
      <c r="N24" s="49">
        <v>21548</v>
      </c>
      <c r="O24" s="50">
        <v>65.932553337921547</v>
      </c>
      <c r="P24" s="50">
        <v>64</v>
      </c>
      <c r="Q24" s="50">
        <v>367.9</v>
      </c>
      <c r="R24" s="51">
        <v>373</v>
      </c>
    </row>
    <row r="25" spans="1:18" x14ac:dyDescent="0.25">
      <c r="A25" s="53" t="s">
        <v>23</v>
      </c>
      <c r="B25" s="49">
        <v>17379137</v>
      </c>
      <c r="C25" s="49">
        <v>14286691</v>
      </c>
      <c r="D25" s="49">
        <v>4433088</v>
      </c>
      <c r="E25" s="49">
        <v>3288843</v>
      </c>
      <c r="F25" s="49">
        <v>55716</v>
      </c>
      <c r="G25" s="49">
        <v>59289</v>
      </c>
      <c r="H25" s="49">
        <v>1944954</v>
      </c>
      <c r="I25" s="49">
        <v>1478510</v>
      </c>
      <c r="J25" s="49">
        <v>23967</v>
      </c>
      <c r="K25" s="49">
        <v>39997</v>
      </c>
      <c r="L25" s="49">
        <v>47502</v>
      </c>
      <c r="M25" s="49">
        <v>30532.709945543134</v>
      </c>
      <c r="N25" s="49">
        <v>34075</v>
      </c>
      <c r="O25" s="50">
        <v>62.030802053470232</v>
      </c>
      <c r="P25" s="50">
        <v>63</v>
      </c>
      <c r="Q25" s="50">
        <v>369.1</v>
      </c>
      <c r="R25" s="51">
        <v>377.1</v>
      </c>
    </row>
    <row r="26" spans="1:18" s="52" customFormat="1" x14ac:dyDescent="0.25">
      <c r="A26" s="48" t="s">
        <v>24</v>
      </c>
      <c r="B26" s="49">
        <v>1613</v>
      </c>
      <c r="C26" s="49">
        <v>2383</v>
      </c>
      <c r="D26" s="49" t="s">
        <v>442</v>
      </c>
      <c r="E26" s="49" t="s">
        <v>442</v>
      </c>
      <c r="F26" s="49">
        <v>733</v>
      </c>
      <c r="G26" s="49">
        <v>760</v>
      </c>
      <c r="H26" s="49">
        <v>306804</v>
      </c>
      <c r="I26" s="49">
        <v>305635</v>
      </c>
      <c r="J26" s="49">
        <v>1373</v>
      </c>
      <c r="K26" s="49">
        <v>1827</v>
      </c>
      <c r="L26" s="49">
        <v>711</v>
      </c>
      <c r="M26" s="49">
        <v>14932.727272727272</v>
      </c>
      <c r="N26" s="49">
        <v>16767</v>
      </c>
      <c r="O26" s="50">
        <v>32.182562902282037</v>
      </c>
      <c r="P26" s="50">
        <v>30.4</v>
      </c>
      <c r="Q26" s="50">
        <v>254</v>
      </c>
      <c r="R26" s="51">
        <v>247.4</v>
      </c>
    </row>
    <row r="27" spans="1:18" x14ac:dyDescent="0.25">
      <c r="A27" s="53" t="s">
        <v>25</v>
      </c>
      <c r="B27" s="49">
        <v>6835679</v>
      </c>
      <c r="C27" s="49">
        <v>4742251</v>
      </c>
      <c r="D27" s="49">
        <v>341246</v>
      </c>
      <c r="E27" s="49">
        <v>314912</v>
      </c>
      <c r="F27" s="49">
        <v>15833</v>
      </c>
      <c r="G27" s="49">
        <v>9388</v>
      </c>
      <c r="H27" s="49">
        <v>200534</v>
      </c>
      <c r="I27" s="49">
        <v>155099</v>
      </c>
      <c r="J27" s="49">
        <v>1433</v>
      </c>
      <c r="K27" s="49">
        <v>1633</v>
      </c>
      <c r="L27" s="49">
        <v>469</v>
      </c>
      <c r="M27" s="49">
        <v>22880.054832076767</v>
      </c>
      <c r="N27" s="49">
        <v>26625</v>
      </c>
      <c r="O27" s="50">
        <v>58.665058303176522</v>
      </c>
      <c r="P27" s="50">
        <v>58.3</v>
      </c>
      <c r="Q27" s="50">
        <v>275.60000000000002</v>
      </c>
      <c r="R27" s="51">
        <v>284.8</v>
      </c>
    </row>
    <row r="28" spans="1:18" s="52" customFormat="1" x14ac:dyDescent="0.25">
      <c r="A28" s="48" t="s">
        <v>26</v>
      </c>
      <c r="B28" s="49" t="s">
        <v>442</v>
      </c>
      <c r="C28" s="49" t="s">
        <v>442</v>
      </c>
      <c r="D28" s="49">
        <v>19170</v>
      </c>
      <c r="E28" s="49">
        <v>17425</v>
      </c>
      <c r="F28" s="49">
        <v>2729</v>
      </c>
      <c r="G28" s="49">
        <v>3071</v>
      </c>
      <c r="H28" s="49">
        <v>279489</v>
      </c>
      <c r="I28" s="49">
        <v>292085</v>
      </c>
      <c r="J28" s="49">
        <v>1973</v>
      </c>
      <c r="K28" s="49">
        <v>536</v>
      </c>
      <c r="L28" s="49">
        <v>588</v>
      </c>
      <c r="M28" s="49">
        <v>15632.382382382382</v>
      </c>
      <c r="N28" s="49">
        <v>18538</v>
      </c>
      <c r="O28" s="50">
        <v>39.832535885167466</v>
      </c>
      <c r="P28" s="50">
        <v>42.1</v>
      </c>
      <c r="Q28" s="50">
        <v>246</v>
      </c>
      <c r="R28" s="51">
        <v>246.9</v>
      </c>
    </row>
    <row r="29" spans="1:18" x14ac:dyDescent="0.25">
      <c r="A29" s="53" t="s">
        <v>27</v>
      </c>
      <c r="B29" s="49">
        <v>1674806</v>
      </c>
      <c r="C29" s="49">
        <v>2191197</v>
      </c>
      <c r="D29" s="49">
        <v>1192065</v>
      </c>
      <c r="E29" s="49">
        <v>974080</v>
      </c>
      <c r="F29" s="49">
        <v>4240</v>
      </c>
      <c r="G29" s="49">
        <v>9424</v>
      </c>
      <c r="H29" s="49">
        <v>534734</v>
      </c>
      <c r="I29" s="49">
        <v>572705</v>
      </c>
      <c r="J29" s="49">
        <v>7206</v>
      </c>
      <c r="K29" s="49">
        <v>6906</v>
      </c>
      <c r="L29" s="49">
        <v>7127</v>
      </c>
      <c r="M29" s="49">
        <v>20507.547301057319</v>
      </c>
      <c r="N29" s="49">
        <v>22103</v>
      </c>
      <c r="O29" s="50">
        <v>60.06517924291802</v>
      </c>
      <c r="P29" s="50">
        <v>60.5</v>
      </c>
      <c r="Q29" s="50">
        <v>238.9</v>
      </c>
      <c r="R29" s="51">
        <v>244.9</v>
      </c>
    </row>
    <row r="30" spans="1:18" s="52" customFormat="1" x14ac:dyDescent="0.25">
      <c r="A30" s="48" t="s">
        <v>28</v>
      </c>
      <c r="B30" s="49">
        <v>661230</v>
      </c>
      <c r="C30" s="49">
        <v>602543</v>
      </c>
      <c r="D30" s="49">
        <v>360516</v>
      </c>
      <c r="E30" s="49">
        <v>246719</v>
      </c>
      <c r="F30" s="49">
        <v>1202</v>
      </c>
      <c r="G30" s="49">
        <v>494</v>
      </c>
      <c r="H30" s="49">
        <v>226741</v>
      </c>
      <c r="I30" s="49">
        <v>219647</v>
      </c>
      <c r="J30" s="49">
        <v>2149</v>
      </c>
      <c r="K30" s="49">
        <v>2055</v>
      </c>
      <c r="L30" s="49">
        <v>1861</v>
      </c>
      <c r="M30" s="49">
        <v>20378.374655647382</v>
      </c>
      <c r="N30" s="49">
        <v>20714</v>
      </c>
      <c r="O30" s="50">
        <v>52.313013402507572</v>
      </c>
      <c r="P30" s="50">
        <v>52.8</v>
      </c>
      <c r="Q30" s="50">
        <v>304.39999999999998</v>
      </c>
      <c r="R30" s="51">
        <v>308</v>
      </c>
    </row>
    <row r="31" spans="1:18" x14ac:dyDescent="0.25">
      <c r="A31" s="53" t="s">
        <v>29</v>
      </c>
      <c r="B31" s="49" t="s">
        <v>442</v>
      </c>
      <c r="C31" s="49" t="s">
        <v>442</v>
      </c>
      <c r="D31" s="49" t="s">
        <v>443</v>
      </c>
      <c r="E31" s="49">
        <v>0</v>
      </c>
      <c r="F31" s="49">
        <v>112</v>
      </c>
      <c r="G31" s="49">
        <v>740</v>
      </c>
      <c r="H31" s="49">
        <v>287622</v>
      </c>
      <c r="I31" s="49">
        <v>349012</v>
      </c>
      <c r="J31" s="49">
        <v>559</v>
      </c>
      <c r="K31" s="49">
        <v>277</v>
      </c>
      <c r="L31" s="49">
        <v>386</v>
      </c>
      <c r="M31" s="49">
        <v>21088.675213675211</v>
      </c>
      <c r="N31" s="49">
        <v>22904</v>
      </c>
      <c r="O31" s="50">
        <v>26.13065326633166</v>
      </c>
      <c r="P31" s="50">
        <v>20.5</v>
      </c>
      <c r="Q31" s="50">
        <v>241</v>
      </c>
      <c r="R31" s="51">
        <v>248.1</v>
      </c>
    </row>
    <row r="32" spans="1:18" s="52" customFormat="1" x14ac:dyDescent="0.25">
      <c r="A32" s="48" t="s">
        <v>30</v>
      </c>
      <c r="B32" s="49">
        <v>1422741</v>
      </c>
      <c r="C32" s="49">
        <v>1497738</v>
      </c>
      <c r="D32" s="49">
        <v>1738946</v>
      </c>
      <c r="E32" s="49">
        <v>1001896</v>
      </c>
      <c r="F32" s="49">
        <v>6929</v>
      </c>
      <c r="G32" s="49">
        <v>7164</v>
      </c>
      <c r="H32" s="49">
        <v>198670</v>
      </c>
      <c r="I32" s="49">
        <v>196277</v>
      </c>
      <c r="J32" s="49">
        <v>4364</v>
      </c>
      <c r="K32" s="49">
        <v>10271</v>
      </c>
      <c r="L32" s="49">
        <v>6170</v>
      </c>
      <c r="M32" s="49">
        <v>16342.103955476048</v>
      </c>
      <c r="N32" s="49">
        <v>17077</v>
      </c>
      <c r="O32" s="50">
        <v>55.99332220367279</v>
      </c>
      <c r="P32" s="50">
        <v>56.1</v>
      </c>
      <c r="Q32" s="50">
        <v>330.6</v>
      </c>
      <c r="R32" s="51">
        <v>332.6</v>
      </c>
    </row>
    <row r="33" spans="1:18" x14ac:dyDescent="0.25">
      <c r="A33" s="53" t="s">
        <v>31</v>
      </c>
      <c r="B33" s="49">
        <v>3887</v>
      </c>
      <c r="C33" s="49">
        <v>3207</v>
      </c>
      <c r="D33" s="49">
        <v>275364</v>
      </c>
      <c r="E33" s="49">
        <v>261352</v>
      </c>
      <c r="F33" s="49">
        <v>729</v>
      </c>
      <c r="G33" s="49">
        <v>1052</v>
      </c>
      <c r="H33" s="49">
        <v>271043</v>
      </c>
      <c r="I33" s="49">
        <v>261148</v>
      </c>
      <c r="J33" s="49">
        <v>5772</v>
      </c>
      <c r="K33" s="49">
        <v>2922</v>
      </c>
      <c r="L33" s="49">
        <v>949</v>
      </c>
      <c r="M33" s="49">
        <v>14284.619594964424</v>
      </c>
      <c r="N33" s="49">
        <v>15457</v>
      </c>
      <c r="O33" s="50">
        <v>36.401673640167367</v>
      </c>
      <c r="P33" s="50">
        <v>38.1</v>
      </c>
      <c r="Q33" s="50">
        <v>179.4</v>
      </c>
      <c r="R33" s="51">
        <v>175.6</v>
      </c>
    </row>
    <row r="34" spans="1:18" s="52" customFormat="1" x14ac:dyDescent="0.25">
      <c r="A34" s="48" t="s">
        <v>32</v>
      </c>
      <c r="B34" s="49">
        <v>5598326</v>
      </c>
      <c r="C34" s="49">
        <v>3904277</v>
      </c>
      <c r="D34" s="49">
        <v>1235000</v>
      </c>
      <c r="E34" s="49">
        <v>1035556</v>
      </c>
      <c r="F34" s="49">
        <v>73571</v>
      </c>
      <c r="G34" s="49">
        <v>11768</v>
      </c>
      <c r="H34" s="49">
        <v>182975</v>
      </c>
      <c r="I34" s="49">
        <v>187344</v>
      </c>
      <c r="J34" s="49">
        <v>10911</v>
      </c>
      <c r="K34" s="49">
        <v>5873</v>
      </c>
      <c r="L34" s="49">
        <v>8389</v>
      </c>
      <c r="M34" s="49">
        <v>23143.524626209324</v>
      </c>
      <c r="N34" s="49">
        <v>26359</v>
      </c>
      <c r="O34" s="50">
        <v>61.104393389762194</v>
      </c>
      <c r="P34" s="50">
        <v>64.3</v>
      </c>
      <c r="Q34" s="50">
        <v>451.5</v>
      </c>
      <c r="R34" s="51">
        <v>433.7</v>
      </c>
    </row>
    <row r="35" spans="1:18" x14ac:dyDescent="0.25">
      <c r="A35" s="53" t="s">
        <v>33</v>
      </c>
      <c r="B35" s="49" t="s">
        <v>442</v>
      </c>
      <c r="C35" s="49" t="s">
        <v>442</v>
      </c>
      <c r="D35" s="49">
        <v>213263</v>
      </c>
      <c r="E35" s="49">
        <v>171130</v>
      </c>
      <c r="F35" s="49">
        <v>24464</v>
      </c>
      <c r="G35" s="49">
        <v>29829</v>
      </c>
      <c r="H35" s="49">
        <v>155630</v>
      </c>
      <c r="I35" s="49">
        <v>168188</v>
      </c>
      <c r="J35" s="49">
        <v>4045</v>
      </c>
      <c r="K35" s="49">
        <v>3663</v>
      </c>
      <c r="L35" s="49">
        <v>7802</v>
      </c>
      <c r="M35" s="49">
        <v>19810.220525869379</v>
      </c>
      <c r="N35" s="49">
        <v>21019</v>
      </c>
      <c r="O35" s="50">
        <v>38.7192118226601</v>
      </c>
      <c r="P35" s="50">
        <v>39.1</v>
      </c>
      <c r="Q35" s="50">
        <v>327.2</v>
      </c>
      <c r="R35" s="51">
        <v>314.8</v>
      </c>
    </row>
    <row r="36" spans="1:18" s="52" customFormat="1" x14ac:dyDescent="0.25">
      <c r="A36" s="48" t="s">
        <v>34</v>
      </c>
      <c r="B36" s="49" t="s">
        <v>442</v>
      </c>
      <c r="C36" s="49" t="s">
        <v>442</v>
      </c>
      <c r="D36" s="49" t="s">
        <v>442</v>
      </c>
      <c r="E36" s="49" t="s">
        <v>442</v>
      </c>
      <c r="F36" s="49">
        <v>749</v>
      </c>
      <c r="G36" s="49">
        <v>2774</v>
      </c>
      <c r="H36" s="49">
        <v>301914</v>
      </c>
      <c r="I36" s="49">
        <v>284719</v>
      </c>
      <c r="J36" s="49">
        <v>3769</v>
      </c>
      <c r="K36" s="49">
        <v>3671</v>
      </c>
      <c r="L36" s="49">
        <v>4588</v>
      </c>
      <c r="M36" s="49">
        <v>19574.093444909344</v>
      </c>
      <c r="N36" s="49">
        <v>21549</v>
      </c>
      <c r="O36" s="50">
        <v>32.96551724137931</v>
      </c>
      <c r="P36" s="50">
        <v>32.1</v>
      </c>
      <c r="Q36" s="50">
        <v>278.8</v>
      </c>
      <c r="R36" s="51">
        <v>275.5</v>
      </c>
    </row>
    <row r="37" spans="1:18" x14ac:dyDescent="0.25">
      <c r="A37" s="53" t="s">
        <v>35</v>
      </c>
      <c r="B37" s="49">
        <v>2418501</v>
      </c>
      <c r="C37" s="49">
        <v>2848281</v>
      </c>
      <c r="D37" s="49" t="s">
        <v>442</v>
      </c>
      <c r="E37" s="49" t="s">
        <v>442</v>
      </c>
      <c r="F37" s="49">
        <v>11243</v>
      </c>
      <c r="G37" s="49">
        <v>3309</v>
      </c>
      <c r="H37" s="49">
        <v>2335144</v>
      </c>
      <c r="I37" s="49">
        <v>3562813</v>
      </c>
      <c r="J37" s="49">
        <v>3878</v>
      </c>
      <c r="K37" s="49">
        <v>6172</v>
      </c>
      <c r="L37" s="49">
        <v>8015</v>
      </c>
      <c r="M37" s="49">
        <v>19672.690763052211</v>
      </c>
      <c r="N37" s="49">
        <v>26148</v>
      </c>
      <c r="O37" s="50">
        <v>62.934879571810889</v>
      </c>
      <c r="P37" s="50">
        <v>74.599999999999994</v>
      </c>
      <c r="Q37" s="50">
        <v>261.39999999999998</v>
      </c>
      <c r="R37" s="51">
        <v>272.5</v>
      </c>
    </row>
    <row r="38" spans="1:18" s="52" customFormat="1" x14ac:dyDescent="0.25">
      <c r="A38" s="48" t="s">
        <v>36</v>
      </c>
      <c r="B38" s="49">
        <v>1511</v>
      </c>
      <c r="C38" s="49">
        <v>4582</v>
      </c>
      <c r="D38" s="49" t="s">
        <v>442</v>
      </c>
      <c r="E38" s="49">
        <v>72714</v>
      </c>
      <c r="F38" s="49">
        <v>205</v>
      </c>
      <c r="G38" s="49">
        <v>290</v>
      </c>
      <c r="H38" s="49">
        <v>271549</v>
      </c>
      <c r="I38" s="49">
        <v>337623</v>
      </c>
      <c r="J38" s="49">
        <v>533</v>
      </c>
      <c r="K38" s="49">
        <v>848</v>
      </c>
      <c r="L38" s="49">
        <v>407</v>
      </c>
      <c r="M38" s="49">
        <v>17352.893890675241</v>
      </c>
      <c r="N38" s="49">
        <v>22574</v>
      </c>
      <c r="O38" s="50">
        <v>34.865470852017935</v>
      </c>
      <c r="P38" s="50">
        <v>28.8</v>
      </c>
      <c r="Q38" s="50">
        <v>253.5</v>
      </c>
      <c r="R38" s="51">
        <v>254</v>
      </c>
    </row>
    <row r="39" spans="1:18" x14ac:dyDescent="0.25">
      <c r="A39" s="53" t="s">
        <v>37</v>
      </c>
      <c r="B39" s="49">
        <v>1110421</v>
      </c>
      <c r="C39" s="49">
        <v>882760</v>
      </c>
      <c r="D39" s="49" t="s">
        <v>442</v>
      </c>
      <c r="E39" s="49" t="s">
        <v>442</v>
      </c>
      <c r="F39" s="49">
        <v>1220</v>
      </c>
      <c r="G39" s="49">
        <v>1407</v>
      </c>
      <c r="H39" s="49">
        <v>209052</v>
      </c>
      <c r="I39" s="49">
        <v>208440</v>
      </c>
      <c r="J39" s="49">
        <v>7901</v>
      </c>
      <c r="K39" s="49">
        <v>7072</v>
      </c>
      <c r="L39" s="49">
        <v>5324</v>
      </c>
      <c r="M39" s="49">
        <v>18161.241319444445</v>
      </c>
      <c r="N39" s="49">
        <v>19672</v>
      </c>
      <c r="O39" s="50">
        <v>44.859813084112147</v>
      </c>
      <c r="P39" s="50">
        <v>47.1</v>
      </c>
      <c r="Q39" s="50">
        <v>300.60000000000002</v>
      </c>
      <c r="R39" s="51">
        <v>307.60000000000002</v>
      </c>
    </row>
    <row r="40" spans="1:18" s="52" customFormat="1" x14ac:dyDescent="0.25">
      <c r="A40" s="48" t="s">
        <v>38</v>
      </c>
      <c r="B40" s="49">
        <v>1331</v>
      </c>
      <c r="C40" s="49">
        <v>2337</v>
      </c>
      <c r="D40" s="49">
        <v>20217</v>
      </c>
      <c r="E40" s="49">
        <v>17642</v>
      </c>
      <c r="F40" s="49">
        <v>1860</v>
      </c>
      <c r="G40" s="49">
        <v>2267</v>
      </c>
      <c r="H40" s="49">
        <v>443288</v>
      </c>
      <c r="I40" s="49">
        <v>491044</v>
      </c>
      <c r="J40" s="49">
        <v>1692</v>
      </c>
      <c r="K40" s="49">
        <v>1731</v>
      </c>
      <c r="L40" s="49">
        <v>620</v>
      </c>
      <c r="M40" s="49">
        <v>19345.814422592033</v>
      </c>
      <c r="N40" s="49">
        <v>20734</v>
      </c>
      <c r="O40" s="50">
        <v>56.738197424892704</v>
      </c>
      <c r="P40" s="50">
        <v>57.8</v>
      </c>
      <c r="Q40" s="50">
        <v>178.4</v>
      </c>
      <c r="R40" s="51">
        <v>185.4</v>
      </c>
    </row>
    <row r="41" spans="1:18" x14ac:dyDescent="0.25">
      <c r="A41" s="53" t="s">
        <v>39</v>
      </c>
      <c r="B41" s="49">
        <v>136487</v>
      </c>
      <c r="C41" s="49">
        <v>55587</v>
      </c>
      <c r="D41" s="49">
        <v>134938</v>
      </c>
      <c r="E41" s="49" t="s">
        <v>442</v>
      </c>
      <c r="F41" s="49">
        <v>1471</v>
      </c>
      <c r="G41" s="49">
        <v>2348</v>
      </c>
      <c r="H41" s="49">
        <v>183298</v>
      </c>
      <c r="I41" s="49">
        <v>189869</v>
      </c>
      <c r="J41" s="49">
        <v>737</v>
      </c>
      <c r="K41" s="49">
        <v>1478</v>
      </c>
      <c r="L41" s="49">
        <v>844</v>
      </c>
      <c r="M41" s="49">
        <v>17278.439153439154</v>
      </c>
      <c r="N41" s="49">
        <v>19272</v>
      </c>
      <c r="O41" s="50">
        <v>40.935672514619881</v>
      </c>
      <c r="P41" s="50">
        <v>35.799999999999997</v>
      </c>
      <c r="Q41" s="50">
        <v>259.39999999999998</v>
      </c>
      <c r="R41" s="51">
        <v>263.3</v>
      </c>
    </row>
    <row r="42" spans="1:18" s="52" customFormat="1" x14ac:dyDescent="0.25">
      <c r="A42" s="48" t="s">
        <v>40</v>
      </c>
      <c r="B42" s="49">
        <v>188245</v>
      </c>
      <c r="C42" s="49">
        <v>179294</v>
      </c>
      <c r="D42" s="49">
        <v>866693</v>
      </c>
      <c r="E42" s="49">
        <v>546267</v>
      </c>
      <c r="F42" s="49">
        <v>9486</v>
      </c>
      <c r="G42" s="49">
        <v>2892</v>
      </c>
      <c r="H42" s="49">
        <v>897518</v>
      </c>
      <c r="I42" s="49">
        <v>979389</v>
      </c>
      <c r="J42" s="49">
        <v>7699</v>
      </c>
      <c r="K42" s="49">
        <v>10047</v>
      </c>
      <c r="L42" s="49">
        <v>5457</v>
      </c>
      <c r="M42" s="49">
        <v>18198.640116561441</v>
      </c>
      <c r="N42" s="49">
        <v>18691</v>
      </c>
      <c r="O42" s="50">
        <v>56.581478428139597</v>
      </c>
      <c r="P42" s="50">
        <v>58.5</v>
      </c>
      <c r="Q42" s="50">
        <v>266.5</v>
      </c>
      <c r="R42" s="51">
        <v>267.5</v>
      </c>
    </row>
    <row r="43" spans="1:18" x14ac:dyDescent="0.25">
      <c r="A43" s="53" t="s">
        <v>41</v>
      </c>
      <c r="B43" s="49" t="s">
        <v>443</v>
      </c>
      <c r="C43" s="49">
        <v>0</v>
      </c>
      <c r="D43" s="49">
        <v>497322</v>
      </c>
      <c r="E43" s="49">
        <v>16228</v>
      </c>
      <c r="F43" s="49">
        <v>5118</v>
      </c>
      <c r="G43" s="49">
        <v>5040</v>
      </c>
      <c r="H43" s="49">
        <v>1063087</v>
      </c>
      <c r="I43" s="49">
        <v>1014529</v>
      </c>
      <c r="J43" s="49">
        <v>8153</v>
      </c>
      <c r="K43" s="49">
        <v>7001</v>
      </c>
      <c r="L43" s="49">
        <v>5633</v>
      </c>
      <c r="M43" s="49">
        <v>24404.234654234657</v>
      </c>
      <c r="N43" s="49">
        <v>26535</v>
      </c>
      <c r="O43" s="50">
        <v>50.322580645161288</v>
      </c>
      <c r="P43" s="50">
        <v>52.4</v>
      </c>
      <c r="Q43" s="50">
        <v>206.9</v>
      </c>
      <c r="R43" s="51">
        <v>239.3</v>
      </c>
    </row>
    <row r="44" spans="1:18" s="52" customFormat="1" x14ac:dyDescent="0.25">
      <c r="A44" s="48" t="s">
        <v>42</v>
      </c>
      <c r="B44" s="49">
        <v>3477431</v>
      </c>
      <c r="C44" s="49">
        <v>3713004</v>
      </c>
      <c r="D44" s="49">
        <v>705704</v>
      </c>
      <c r="E44" s="49">
        <v>667735</v>
      </c>
      <c r="F44" s="49">
        <v>26299</v>
      </c>
      <c r="G44" s="49">
        <v>5089</v>
      </c>
      <c r="H44" s="49">
        <v>353183</v>
      </c>
      <c r="I44" s="49">
        <v>323633</v>
      </c>
      <c r="J44" s="49">
        <v>2400</v>
      </c>
      <c r="K44" s="49">
        <v>4116</v>
      </c>
      <c r="L44" s="49">
        <v>1593</v>
      </c>
      <c r="M44" s="49">
        <v>21369.033373221642</v>
      </c>
      <c r="N44" s="49">
        <v>22203</v>
      </c>
      <c r="O44" s="50">
        <v>51.573750257148731</v>
      </c>
      <c r="P44" s="50">
        <v>51.3</v>
      </c>
      <c r="Q44" s="50">
        <v>311.89999999999998</v>
      </c>
      <c r="R44" s="51">
        <v>321.60000000000002</v>
      </c>
    </row>
    <row r="45" spans="1:18" x14ac:dyDescent="0.25">
      <c r="A45" s="53" t="s">
        <v>43</v>
      </c>
      <c r="B45" s="49">
        <v>723</v>
      </c>
      <c r="C45" s="49">
        <v>922</v>
      </c>
      <c r="D45" s="49">
        <v>59369</v>
      </c>
      <c r="E45" s="49">
        <v>46139</v>
      </c>
      <c r="F45" s="49">
        <v>99</v>
      </c>
      <c r="G45" s="49">
        <v>1632</v>
      </c>
      <c r="H45" s="49">
        <v>120442</v>
      </c>
      <c r="I45" s="49">
        <v>116594</v>
      </c>
      <c r="J45" s="49">
        <v>439</v>
      </c>
      <c r="K45" s="49">
        <v>1032</v>
      </c>
      <c r="L45" s="49">
        <v>670</v>
      </c>
      <c r="M45" s="49">
        <v>14873.003194888179</v>
      </c>
      <c r="N45" s="49">
        <v>16633</v>
      </c>
      <c r="O45" s="50">
        <v>29.170549860205032</v>
      </c>
      <c r="P45" s="50">
        <v>29.7</v>
      </c>
      <c r="Q45" s="50">
        <v>201</v>
      </c>
      <c r="R45" s="51">
        <v>192.7</v>
      </c>
    </row>
    <row r="46" spans="1:18" s="52" customFormat="1" x14ac:dyDescent="0.25">
      <c r="A46" s="48" t="s">
        <v>444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 t="s">
        <v>442</v>
      </c>
      <c r="O46" s="50">
        <v>0</v>
      </c>
      <c r="P46" s="50">
        <v>0</v>
      </c>
      <c r="Q46" s="50">
        <v>0</v>
      </c>
      <c r="R46" s="51" t="s">
        <v>442</v>
      </c>
    </row>
    <row r="47" spans="1:18" x14ac:dyDescent="0.25">
      <c r="A47" s="53" t="s">
        <v>445</v>
      </c>
      <c r="B47" s="49" t="s">
        <v>446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 t="s">
        <v>442</v>
      </c>
      <c r="O47" s="50">
        <v>0</v>
      </c>
      <c r="P47" s="50">
        <v>0</v>
      </c>
      <c r="Q47" s="50">
        <v>0</v>
      </c>
      <c r="R47" s="51" t="s">
        <v>442</v>
      </c>
    </row>
    <row r="48" spans="1:18" x14ac:dyDescent="0.25">
      <c r="A48" s="54" t="s">
        <v>447</v>
      </c>
      <c r="B48" s="55">
        <f>SUM(B5:B47)</f>
        <v>157245580</v>
      </c>
      <c r="C48" s="55">
        <v>72745700</v>
      </c>
      <c r="D48" s="55">
        <v>98203033</v>
      </c>
      <c r="E48" s="55">
        <v>35945544</v>
      </c>
      <c r="F48" s="55">
        <v>760410</v>
      </c>
      <c r="G48" s="55">
        <v>602249</v>
      </c>
      <c r="H48" s="55">
        <v>22716218</v>
      </c>
      <c r="I48" s="55">
        <v>24449592</v>
      </c>
      <c r="J48" s="55">
        <v>278899</v>
      </c>
      <c r="K48" s="55">
        <v>319046</v>
      </c>
      <c r="L48" s="55">
        <v>555624</v>
      </c>
      <c r="M48" s="55">
        <v>869316.38208780368</v>
      </c>
      <c r="N48" s="55">
        <v>22985.365853658535</v>
      </c>
      <c r="O48" s="55">
        <v>51.174773133086838</v>
      </c>
      <c r="P48" s="55">
        <v>51.597560975609731</v>
      </c>
      <c r="Q48" s="55">
        <v>11351.099999999997</v>
      </c>
      <c r="R48" s="56">
        <v>12125.699999999999</v>
      </c>
    </row>
    <row r="49" spans="1:18" s="58" customFormat="1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ИНП</vt:lpstr>
      <vt:lpstr>расчет дотации</vt:lpstr>
      <vt:lpstr>доп. норматив НДФЛ</vt:lpstr>
      <vt:lpstr>ОКТМО</vt:lpstr>
      <vt:lpstr>ИД</vt:lpstr>
      <vt:lpstr>Лист1</vt:lpstr>
      <vt:lpstr>'доп. норматив НДФЛ'!Заголовки_для_печати</vt:lpstr>
      <vt:lpstr>ИНП!Заголовки_для_печати</vt:lpstr>
      <vt:lpstr>Наименование_по_ОКТМО</vt:lpstr>
      <vt:lpstr>НДФЛ_ИД</vt:lpstr>
      <vt:lpstr>'расчет дотации'!Область_печати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2017-11-07T08:49:54Z</dcterms:modified>
</cp:coreProperties>
</file>