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9630" activeTab="0"/>
  </bookViews>
  <sheets>
    <sheet name="Областные" sheetId="1" r:id="rId1"/>
  </sheets>
  <definedNames>
    <definedName name="_xlnm.Print_Titles" localSheetId="0">'Областные'!$9:$9</definedName>
    <definedName name="_xlnm.Print_Area" localSheetId="0">'Областные'!$A$1:$F$58</definedName>
  </definedNames>
  <calcPr fullCalcOnLoad="1"/>
</workbook>
</file>

<file path=xl/sharedStrings.xml><?xml version="1.0" encoding="utf-8"?>
<sst xmlns="http://schemas.openxmlformats.org/spreadsheetml/2006/main" count="97" uniqueCount="79">
  <si>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</si>
  <si>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Мощность</t>
  </si>
  <si>
    <t>плановый период</t>
  </si>
  <si>
    <t>Лимит областного бюджета (тыс. руб.)</t>
  </si>
  <si>
    <t xml:space="preserve">Средства областного бюджета </t>
  </si>
  <si>
    <t xml:space="preserve">Средства
областного бюджета </t>
  </si>
  <si>
    <t>ВСЕГО</t>
  </si>
  <si>
    <t>в том числе:</t>
  </si>
  <si>
    <t>ФИЗИЧЕСКАЯ КУЛЬТУРА И СПОРТ</t>
  </si>
  <si>
    <t>ЗДРАВООХРАНЕНИЕ</t>
  </si>
  <si>
    <t>Изменения</t>
  </si>
  <si>
    <t>Об</t>
  </si>
  <si>
    <t>Адресная инвестиционная программа Тверской области на 2017 год и на плановый период 2018 и 2019 годов                                                                                                                                                                                                                  (в части объектов государственной собственности Тверской области)</t>
  </si>
  <si>
    <t xml:space="preserve"> 2017 год</t>
  </si>
  <si>
    <t xml:space="preserve"> 2018 год </t>
  </si>
  <si>
    <t xml:space="preserve"> 2019 год </t>
  </si>
  <si>
    <t xml:space="preserve">Министерство строительства и жилищно-коммунального хозяйства Тверской области </t>
  </si>
  <si>
    <t xml:space="preserve">г. Тверь - многофункциональный спортивный центр - гребная база </t>
  </si>
  <si>
    <t>2017-2018</t>
  </si>
  <si>
    <t>7370,59 кв. м.</t>
  </si>
  <si>
    <t>200 пос. в смену</t>
  </si>
  <si>
    <t>Государственная программа Тверской области   "Жилищно-коммунальное хозяйство и энергетика Тверской области" на 2016 - 2021 годы</t>
  </si>
  <si>
    <t>Строительство отвода с. Ильинское - д. Ромашкино (ГУСО "Ильинский психоневрологический интернат")</t>
  </si>
  <si>
    <t>2010-2017</t>
  </si>
  <si>
    <t>ПРОЧИЕ ОТРАСЛИ</t>
  </si>
  <si>
    <t>Государственная программа Тверской области   "Обеспечение эпизоотического и ветеринарно-санитарного благополучия на территории Тверской области" на 2017 - 2022 годы</t>
  </si>
  <si>
    <t>Реконструкция здания Торжокской ветеринарной лаборатории по адресу: Тверская область, г. Торжок, Ленинградское шоссе, д. 62 (ПИР)</t>
  </si>
  <si>
    <t>426,8 кв. м.</t>
  </si>
  <si>
    <t>Газовое хозяйство</t>
  </si>
  <si>
    <t>ЖИЛИЩНО-КОММУНАЛЬНОЕ ХОЗЯЙСТВО</t>
  </si>
  <si>
    <t>г. Тверь - многофункциональный спортивный центр - гребная база (ПИР)</t>
  </si>
  <si>
    <t>Спортивный центр по видам гребли в г.Твери</t>
  </si>
  <si>
    <t>Спортивный центр по видам гребли в г.Твери (ПИР)</t>
  </si>
  <si>
    <t>2011-2018</t>
  </si>
  <si>
    <t>3199 кв. м.</t>
  </si>
  <si>
    <t xml:space="preserve">Строительство детской поликлиники № 2 ГБУЗ Тверской области ГКБ № 6 </t>
  </si>
  <si>
    <t>1989-2018</t>
  </si>
  <si>
    <t xml:space="preserve">Больница на 100 коек с поликлиникой на 200 посещений в смену в г. Кувшиново (3-ий пусковой комплекс - 4 и 5 блоки) </t>
  </si>
  <si>
    <t>35 коек</t>
  </si>
  <si>
    <t>2010-2019</t>
  </si>
  <si>
    <t xml:space="preserve">Реконструкция здания Торжокской ветеринарной лаборатории по адресу: Тверская область, г. Торжок, Ленинградское шоссе, д. 62 </t>
  </si>
  <si>
    <t>Строительство отвода с. Ильинское - д. Ромашкино (ГУСО "Ильинский психоневрологический интернат") (ПИР)</t>
  </si>
  <si>
    <t>2,92 км</t>
  </si>
  <si>
    <t>Государственная программа Тверской области "Здравоохранение Тверской области" на 2015 - 2020 годы</t>
  </si>
  <si>
    <t>Государственная программа Тверской области   "Физическая культура и спорт Тверской области" на 2013-2018 годы</t>
  </si>
  <si>
    <t xml:space="preserve"> ДОРОЖНОЕ ХОЗЯЙСТВО</t>
  </si>
  <si>
    <t>Министерство транспорта Тверской области</t>
  </si>
  <si>
    <t>Государственная программа Тверской области «Развитие транспортного комплекса и дорожного хозяйства Тверской области» на 2016-2021 годы</t>
  </si>
  <si>
    <t>Реконструкция моста через р. Уйвешь у п. Сулежский Борок на км 144+850 автомобильной дороги общего пользования регионального значения  Тверь - Бежецк - Весьегонск - Устюжна в Бежецком районе Тверской области</t>
  </si>
  <si>
    <t>2013-2017</t>
  </si>
  <si>
    <t>39,1 п.м. / 0,54748 км</t>
  </si>
  <si>
    <t>Реконструкция моста через р. Лойка у д. Дмитровка на км 195+600  автомобильной дороги общего пользования регионального значения Тверь – Бежецк – Весьегонск – Устюжна в Краснохолмском районе Тверской области</t>
  </si>
  <si>
    <t>29,1 п.м. / 0,65155 км</t>
  </si>
  <si>
    <t xml:space="preserve">Реконструкция автомобильной дороги общего пользования межмуниципального значения «Москва - Санкт-Петербург» - Чуприяновка - Старый Погост с устройством пересечения в разных уровнях с Октябрьской железной дорогой в Калининском районе Тверской области </t>
  </si>
  <si>
    <t>2016-2017</t>
  </si>
  <si>
    <t>1,0 км</t>
  </si>
  <si>
    <t xml:space="preserve">Реконструкция автомобильной дороги общего пользования межмуниципального значения «подъезд к с. Бурашево» в Калининском районе Тверской области </t>
  </si>
  <si>
    <t>2015-2017</t>
  </si>
  <si>
    <t>2,1 км</t>
  </si>
  <si>
    <t>Строительство линии наружного электроосвещения на автомобильной дороге общего пользования межмуниципального значения Старое направление по с. Медное в Калининском районе Тверской области</t>
  </si>
  <si>
    <t>3,6 км</t>
  </si>
  <si>
    <t>Строительство линии наружного электроосвещения на автомобильной дороге общего пользования регионального значения  Тверь-Бежецк-Весьегонск-Устюжна (д. Хохловка) в Рамешковском районе Тверской области</t>
  </si>
  <si>
    <t>0,6 км</t>
  </si>
  <si>
    <t xml:space="preserve">Строительство линии наружного электроосвещения на автомобильной дороге общего пользования регионального значения  Сергиев Посад - Калязин - Рыбинск-Череповец (д. Поречье) в Калязинском районе Тверской области </t>
  </si>
  <si>
    <t>0,8 км</t>
  </si>
  <si>
    <t xml:space="preserve">Реконструкция моста через р. Песка на 10 км автомобильной дороги общего пользования регионального значения «Москва-Рига»-Торопец - Плоскошь в Торопецком районе Тверской области </t>
  </si>
  <si>
    <t>2014-2018</t>
  </si>
  <si>
    <t>Реконструкция моста через р. Медведица у с. Верхняя Троица на км 52 автомобильной дороги общего пользования  регионального значения Калязин-Кашин-Горицы-Кушалино в Кашинском районе Тверской области (ПИР)</t>
  </si>
  <si>
    <t>147,3 п.м.</t>
  </si>
  <si>
    <t xml:space="preserve">Реконструкция моста через р. Береза у п. Мирный на 1 км автомобильной дороги общего пользования межмуниципального значения Мирный-Васьково в Оленинском районе Тверской области (ПИР) </t>
  </si>
  <si>
    <t>46,0 п.м.</t>
  </si>
  <si>
    <t>Государственная программа Тверской области «Экономическое развитие и инновационная экономика Тверской области» на 2014-2019 годы</t>
  </si>
  <si>
    <t>Реконструкция автомобильной дороги «Подъезд к пос. Шоша» в границах туристско-рекреационного кластера «Верхневолжский» (2 этап)</t>
  </si>
  <si>
    <t>Реконструкция автомобильной дороги «Подъезд к пос. Шоша» в границах туристско-рекреационного кластера «Верхневолжский» (3 этап)</t>
  </si>
  <si>
    <t>Годы
 строительства</t>
  </si>
  <si>
    <r>
      <t>Приложение 16</t>
    </r>
    <r>
      <rPr>
        <sz val="12"/>
        <rFont val="Times New Roman"/>
        <family val="1"/>
      </rPr>
      <t xml:space="preserve">
к проекту закона Тверской области
«Об областном бюджете Тверской области на 2017 год
и на плановый период 2018 и 2019 годов»</t>
    </r>
  </si>
  <si>
    <t>29,0 п.м./0,7 км</t>
  </si>
  <si>
    <t>0,5705 км</t>
  </si>
  <si>
    <t>0,732 км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</si>
</sst>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#,##0.0_р_.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_-* #,##0.00_р_._-;\-* #,##0.00_р_._-;_-* &quot;-&quot;?_р_._-;_-@_-"/>
    <numFmt numFmtId="186" formatCode="_-* #,##0.000_р_._-;\-* #,##0.000_р_._-;_-* &quot;-&quot;?_р_._-;_-@_-"/>
    <numFmt numFmtId="187" formatCode="_-* #,##0.0000_р_._-;\-* #,##0.0000_р_._-;_-* &quot;-&quot;?_р_._-;_-@_-"/>
    <numFmt numFmtId="188" formatCode="_-* #,##0.0_р_._-;\-* #,##0.0_р_._-;_-* &quot;-&quot;??_р_._-;_-@_-"/>
    <numFmt numFmtId="189" formatCode="[$-FC19]d\ mmmm\ yyyy\ &quot;г.&quot;"/>
    <numFmt numFmtId="190" formatCode="_-* #,##0.0&quot;р.&quot;_-;\-* #,##0.0&quot;р.&quot;_-;_-* &quot;-&quot;?&quot;р.&quot;_-;_-@_-"/>
    <numFmt numFmtId="191" formatCode="_-* #,##0_р_._-;\-* #,##0_р_._-;_-* &quot;-&quot;?_р_._-;_-@_-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54" applyNumberFormat="1" applyFont="1" applyFill="1" applyBorder="1" applyAlignment="1" applyProtection="1">
      <alignment horizontal="center" vertical="top" wrapText="1"/>
      <protection/>
    </xf>
    <xf numFmtId="0" fontId="5" fillId="0" borderId="10" xfId="54" applyNumberFormat="1" applyFont="1" applyFill="1" applyBorder="1" applyAlignment="1" applyProtection="1">
      <alignment horizontal="left" vertical="center" wrapText="1" indent="1"/>
      <protection/>
    </xf>
    <xf numFmtId="172" fontId="5" fillId="0" borderId="10" xfId="64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 indent="1"/>
    </xf>
    <xf numFmtId="172" fontId="6" fillId="0" borderId="10" xfId="64" applyNumberFormat="1" applyFont="1" applyFill="1" applyBorder="1" applyAlignment="1" applyProtection="1">
      <alignment vertical="center" wrapText="1"/>
      <protection/>
    </xf>
    <xf numFmtId="0" fontId="7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10" xfId="54" applyNumberFormat="1" applyFont="1" applyFill="1" applyBorder="1" applyAlignment="1" applyProtection="1">
      <alignment horizontal="left" vertical="center" wrapText="1" indent="1"/>
      <protection/>
    </xf>
    <xf numFmtId="172" fontId="7" fillId="32" borderId="10" xfId="64" applyNumberFormat="1" applyFont="1" applyFill="1" applyBorder="1" applyAlignment="1" applyProtection="1">
      <alignment vertical="center" wrapText="1"/>
      <protection/>
    </xf>
    <xf numFmtId="172" fontId="45" fillId="32" borderId="10" xfId="64" applyNumberFormat="1" applyFont="1" applyFill="1" applyBorder="1" applyAlignment="1" applyProtection="1">
      <alignment vertical="center" wrapText="1"/>
      <protection/>
    </xf>
    <xf numFmtId="0" fontId="7" fillId="32" borderId="10" xfId="54" applyNumberFormat="1" applyFont="1" applyFill="1" applyBorder="1" applyAlignment="1" applyProtection="1">
      <alignment horizontal="center" vertical="center" wrapText="1"/>
      <protection/>
    </xf>
    <xf numFmtId="172" fontId="8" fillId="32" borderId="10" xfId="64" applyNumberFormat="1" applyFont="1" applyFill="1" applyBorder="1" applyAlignment="1" applyProtection="1">
      <alignment vertical="center" wrapText="1"/>
      <protection/>
    </xf>
    <xf numFmtId="172" fontId="5" fillId="0" borderId="10" xfId="62" applyNumberFormat="1" applyFont="1" applyFill="1" applyBorder="1" applyAlignment="1" applyProtection="1">
      <alignment horizontal="right" vertical="center" wrapText="1" indent="1"/>
      <protection/>
    </xf>
    <xf numFmtId="173" fontId="8" fillId="0" borderId="10" xfId="54" applyNumberFormat="1" applyFont="1" applyFill="1" applyBorder="1" applyAlignment="1" applyProtection="1">
      <alignment horizontal="right" vertical="center" wrapText="1" indent="1"/>
      <protection/>
    </xf>
    <xf numFmtId="0" fontId="7" fillId="0" borderId="10" xfId="54" applyNumberFormat="1" applyFont="1" applyFill="1" applyBorder="1" applyAlignment="1" applyProtection="1">
      <alignment horizontal="center" vertical="top" wrapText="1"/>
      <protection/>
    </xf>
    <xf numFmtId="0" fontId="7" fillId="0" borderId="10" xfId="54" applyNumberFormat="1" applyFont="1" applyFill="1" applyBorder="1" applyAlignment="1" applyProtection="1">
      <alignment horizontal="right" vertical="top" wrapText="1" indent="1"/>
      <protection/>
    </xf>
    <xf numFmtId="0" fontId="7" fillId="32" borderId="10" xfId="54" applyNumberFormat="1" applyFont="1" applyFill="1" applyBorder="1" applyAlignment="1" applyProtection="1">
      <alignment horizontal="center" vertical="top" wrapText="1"/>
      <protection/>
    </xf>
    <xf numFmtId="172" fontId="5" fillId="32" borderId="10" xfId="62" applyNumberFormat="1" applyFont="1" applyFill="1" applyBorder="1" applyAlignment="1" applyProtection="1">
      <alignment horizontal="right" vertical="center" wrapText="1" indent="1"/>
      <protection/>
    </xf>
    <xf numFmtId="0" fontId="7" fillId="32" borderId="10" xfId="54" applyNumberFormat="1" applyFont="1" applyFill="1" applyBorder="1" applyAlignment="1" applyProtection="1">
      <alignment horizontal="right" vertical="top" wrapText="1" indent="1"/>
      <protection/>
    </xf>
    <xf numFmtId="0" fontId="7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73" fontId="7" fillId="0" borderId="10" xfId="54" applyNumberFormat="1" applyFont="1" applyFill="1" applyBorder="1" applyAlignment="1" applyProtection="1">
      <alignment horizontal="right" vertical="center" wrapText="1" indent="1"/>
      <protection/>
    </xf>
    <xf numFmtId="173" fontId="7" fillId="32" borderId="10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10" xfId="54" applyNumberFormat="1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4" applyNumberFormat="1" applyFont="1" applyFill="1" applyBorder="1" applyAlignment="1" applyProtection="1">
      <alignment horizontal="right" vertical="top" wrapText="1" indent="1"/>
      <protection/>
    </xf>
    <xf numFmtId="0" fontId="7" fillId="0" borderId="0" xfId="0" applyFont="1" applyFill="1" applyAlignment="1">
      <alignment wrapText="1"/>
    </xf>
    <xf numFmtId="169" fontId="7" fillId="0" borderId="0" xfId="63" applyFont="1" applyFill="1" applyAlignment="1">
      <alignment horizontal="right" vertical="top" wrapText="1"/>
    </xf>
    <xf numFmtId="0" fontId="7" fillId="0" borderId="0" xfId="54" applyNumberFormat="1" applyFont="1" applyFill="1" applyBorder="1" applyAlignment="1" applyProtection="1">
      <alignment horizontal="right" vertical="center" wrapText="1"/>
      <protection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5" fillId="0" borderId="10" xfId="54" applyNumberFormat="1" applyFont="1" applyFill="1" applyBorder="1" applyAlignment="1" applyProtection="1">
      <alignment horizontal="left" vertical="top"/>
      <protection/>
    </xf>
    <xf numFmtId="172" fontId="5" fillId="32" borderId="10" xfId="64" applyNumberFormat="1" applyFont="1" applyFill="1" applyBorder="1" applyAlignment="1" applyProtection="1">
      <alignment horizontal="right" vertical="center" wrapText="1" indent="1"/>
      <protection/>
    </xf>
    <xf numFmtId="0" fontId="7" fillId="0" borderId="10" xfId="0" applyFont="1" applyFill="1" applyBorder="1" applyAlignment="1">
      <alignment wrapText="1"/>
    </xf>
    <xf numFmtId="172" fontId="6" fillId="32" borderId="10" xfId="64" applyNumberFormat="1" applyFont="1" applyFill="1" applyBorder="1" applyAlignment="1" applyProtection="1">
      <alignment horizontal="right" vertical="center" wrapText="1" indent="1"/>
      <protection/>
    </xf>
    <xf numFmtId="0" fontId="46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11" xfId="54" applyNumberFormat="1" applyFont="1" applyFill="1" applyBorder="1" applyAlignment="1" applyProtection="1">
      <alignment horizontal="center" vertical="center" wrapText="1"/>
      <protection/>
    </xf>
    <xf numFmtId="172" fontId="5" fillId="0" borderId="11" xfId="62" applyNumberFormat="1" applyFont="1" applyFill="1" applyBorder="1" applyAlignment="1" applyProtection="1">
      <alignment horizontal="right" vertical="center" wrapText="1"/>
      <protection/>
    </xf>
    <xf numFmtId="172" fontId="6" fillId="0" borderId="11" xfId="6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wrapText="1"/>
    </xf>
    <xf numFmtId="172" fontId="7" fillId="32" borderId="0" xfId="64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wrapText="1"/>
    </xf>
    <xf numFmtId="0" fontId="7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5" fillId="0" borderId="0" xfId="54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ИП 2005 года" xfId="53"/>
    <cellStyle name="Обычный_Прил.№4(2-е чтение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view="pageBreakPreview" zoomScaleNormal="85" zoomScaleSheetLayoutView="100" workbookViewId="0" topLeftCell="A1">
      <selection activeCell="I19" sqref="I19"/>
    </sheetView>
  </sheetViews>
  <sheetFormatPr defaultColWidth="9.00390625" defaultRowHeight="12.75"/>
  <cols>
    <col min="1" max="1" width="63.375" style="26" customWidth="1"/>
    <col min="2" max="2" width="15.625" style="26" bestFit="1" customWidth="1"/>
    <col min="3" max="3" width="15.75390625" style="26" bestFit="1" customWidth="1"/>
    <col min="4" max="4" width="16.375" style="26" customWidth="1"/>
    <col min="5" max="5" width="15.625" style="26" customWidth="1"/>
    <col min="6" max="6" width="16.75390625" style="26" customWidth="1"/>
    <col min="7" max="7" width="15.25390625" style="26" hidden="1" customWidth="1"/>
    <col min="8" max="8" width="15.625" style="42" customWidth="1"/>
    <col min="9" max="9" width="9.125" style="42" customWidth="1"/>
    <col min="10" max="16384" width="9.125" style="26" customWidth="1"/>
  </cols>
  <sheetData>
    <row r="1" spans="1:6" ht="70.5" customHeight="1">
      <c r="A1" s="47" t="s">
        <v>75</v>
      </c>
      <c r="B1" s="48"/>
      <c r="C1" s="48"/>
      <c r="D1" s="48"/>
      <c r="E1" s="48"/>
      <c r="F1" s="48"/>
    </row>
    <row r="2" spans="1:6" ht="15.75">
      <c r="A2" s="27"/>
      <c r="B2" s="27"/>
      <c r="C2" s="27"/>
      <c r="D2" s="27"/>
      <c r="E2" s="27"/>
      <c r="F2" s="27"/>
    </row>
    <row r="3" spans="1:6" ht="44.25" customHeight="1">
      <c r="A3" s="49" t="s">
        <v>12</v>
      </c>
      <c r="B3" s="49"/>
      <c r="C3" s="49"/>
      <c r="D3" s="49"/>
      <c r="E3" s="49"/>
      <c r="F3" s="49"/>
    </row>
    <row r="4" ht="15.75">
      <c r="D4" s="28"/>
    </row>
    <row r="5" spans="1:7" ht="15.75">
      <c r="A5" s="45" t="s">
        <v>0</v>
      </c>
      <c r="B5" s="45" t="s">
        <v>74</v>
      </c>
      <c r="C5" s="45" t="s">
        <v>1</v>
      </c>
      <c r="D5" s="50" t="s">
        <v>3</v>
      </c>
      <c r="E5" s="50"/>
      <c r="F5" s="50"/>
      <c r="G5" s="46" t="s">
        <v>10</v>
      </c>
    </row>
    <row r="6" spans="1:7" ht="15.75">
      <c r="A6" s="45"/>
      <c r="B6" s="45"/>
      <c r="C6" s="45"/>
      <c r="D6" s="19" t="s">
        <v>13</v>
      </c>
      <c r="E6" s="50" t="s">
        <v>2</v>
      </c>
      <c r="F6" s="50"/>
      <c r="G6" s="46"/>
    </row>
    <row r="7" spans="1:7" ht="20.25" customHeight="1">
      <c r="A7" s="45"/>
      <c r="B7" s="45"/>
      <c r="C7" s="45"/>
      <c r="D7" s="45" t="s">
        <v>4</v>
      </c>
      <c r="E7" s="19" t="s">
        <v>14</v>
      </c>
      <c r="F7" s="19" t="s">
        <v>15</v>
      </c>
      <c r="G7" s="46"/>
    </row>
    <row r="8" spans="1:7" ht="47.25">
      <c r="A8" s="45"/>
      <c r="B8" s="45"/>
      <c r="C8" s="45"/>
      <c r="D8" s="45"/>
      <c r="E8" s="19" t="s">
        <v>5</v>
      </c>
      <c r="F8" s="19" t="s">
        <v>5</v>
      </c>
      <c r="G8" s="39" t="s">
        <v>11</v>
      </c>
    </row>
    <row r="9" spans="1:6" ht="12.7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9">
        <v>6</v>
      </c>
    </row>
    <row r="10" spans="1:7" ht="15.75">
      <c r="A10" s="29" t="s">
        <v>6</v>
      </c>
      <c r="B10" s="14"/>
      <c r="C10" s="14"/>
      <c r="D10" s="3">
        <f>D12+D17+D28+D36+D43</f>
        <v>1118138.1</v>
      </c>
      <c r="E10" s="3">
        <f>E12+E17+E28+E36+E43</f>
        <v>284197.5</v>
      </c>
      <c r="F10" s="3">
        <f>F12+F17+F28+F36+F43</f>
        <v>49770.9</v>
      </c>
      <c r="G10" s="40" t="e">
        <f>G12+G17+#REF!</f>
        <v>#REF!</v>
      </c>
    </row>
    <row r="11" spans="1:7" ht="15.75">
      <c r="A11" s="30" t="s">
        <v>7</v>
      </c>
      <c r="B11" s="14"/>
      <c r="C11" s="14"/>
      <c r="D11" s="5"/>
      <c r="E11" s="5"/>
      <c r="F11" s="5"/>
      <c r="G11" s="31"/>
    </row>
    <row r="12" spans="1:7" ht="15.75">
      <c r="A12" s="1" t="s">
        <v>9</v>
      </c>
      <c r="B12" s="16"/>
      <c r="C12" s="16"/>
      <c r="D12" s="17">
        <f>D13</f>
        <v>32050.3</v>
      </c>
      <c r="E12" s="17">
        <f>E13</f>
        <v>108072.6</v>
      </c>
      <c r="F12" s="18"/>
      <c r="G12" s="40" t="e">
        <f>G13</f>
        <v>#REF!</v>
      </c>
    </row>
    <row r="13" spans="1:7" ht="31.5">
      <c r="A13" s="2" t="s">
        <v>16</v>
      </c>
      <c r="B13" s="16"/>
      <c r="C13" s="16"/>
      <c r="D13" s="3">
        <f>D14</f>
        <v>32050.3</v>
      </c>
      <c r="E13" s="3">
        <f>E14</f>
        <v>108072.6</v>
      </c>
      <c r="F13" s="18"/>
      <c r="G13" s="40" t="e">
        <f>G14</f>
        <v>#REF!</v>
      </c>
    </row>
    <row r="14" spans="1:7" ht="31.5">
      <c r="A14" s="4" t="s">
        <v>43</v>
      </c>
      <c r="B14" s="16"/>
      <c r="C14" s="16"/>
      <c r="D14" s="5">
        <f>D15+D16</f>
        <v>32050.3</v>
      </c>
      <c r="E14" s="5">
        <f>E15+E16</f>
        <v>108072.6</v>
      </c>
      <c r="F14" s="5"/>
      <c r="G14" s="41" t="e">
        <f>#REF!</f>
        <v>#REF!</v>
      </c>
    </row>
    <row r="15" spans="1:6" ht="31.5">
      <c r="A15" s="6" t="s">
        <v>35</v>
      </c>
      <c r="B15" s="19" t="s">
        <v>18</v>
      </c>
      <c r="C15" s="20" t="s">
        <v>20</v>
      </c>
      <c r="D15" s="8">
        <v>5400</v>
      </c>
      <c r="E15" s="8">
        <v>5400</v>
      </c>
      <c r="F15" s="15"/>
    </row>
    <row r="16" spans="1:6" ht="47.25">
      <c r="A16" s="6" t="s">
        <v>37</v>
      </c>
      <c r="B16" s="19" t="s">
        <v>36</v>
      </c>
      <c r="C16" s="20" t="s">
        <v>38</v>
      </c>
      <c r="D16" s="8">
        <v>26650.3</v>
      </c>
      <c r="E16" s="8">
        <v>102672.6</v>
      </c>
      <c r="F16" s="15"/>
    </row>
    <row r="17" spans="1:7" ht="15.75">
      <c r="A17" s="1" t="s">
        <v>8</v>
      </c>
      <c r="B17" s="14"/>
      <c r="C17" s="14"/>
      <c r="D17" s="12">
        <f aca="true" t="shared" si="0" ref="D17:F18">D18</f>
        <v>75768.8</v>
      </c>
      <c r="E17" s="12">
        <f t="shared" si="0"/>
        <v>81916</v>
      </c>
      <c r="F17" s="12">
        <f t="shared" si="0"/>
        <v>49770.9</v>
      </c>
      <c r="G17" s="31"/>
    </row>
    <row r="18" spans="1:7" ht="31.5">
      <c r="A18" s="2" t="s">
        <v>16</v>
      </c>
      <c r="B18" s="14"/>
      <c r="C18" s="14"/>
      <c r="D18" s="3">
        <f t="shared" si="0"/>
        <v>75768.8</v>
      </c>
      <c r="E18" s="3">
        <f t="shared" si="0"/>
        <v>81916</v>
      </c>
      <c r="F18" s="3">
        <f t="shared" si="0"/>
        <v>49770.9</v>
      </c>
      <c r="G18" s="31"/>
    </row>
    <row r="19" spans="1:6" ht="47.25">
      <c r="A19" s="4" t="s">
        <v>44</v>
      </c>
      <c r="B19" s="14"/>
      <c r="C19" s="14"/>
      <c r="D19" s="5">
        <f>D20+D24</f>
        <v>75768.8</v>
      </c>
      <c r="E19" s="5">
        <f>E20+E24</f>
        <v>81916</v>
      </c>
      <c r="F19" s="5">
        <f>F20+F24</f>
        <v>49770.9</v>
      </c>
    </row>
    <row r="20" spans="1:8" ht="31.5">
      <c r="A20" s="6" t="s">
        <v>17</v>
      </c>
      <c r="B20" s="19" t="s">
        <v>33</v>
      </c>
      <c r="C20" s="20" t="s">
        <v>34</v>
      </c>
      <c r="D20" s="8">
        <f>SUM(D22:D23)</f>
        <v>75768.8</v>
      </c>
      <c r="E20" s="8">
        <f>SUM(E22:E23)</f>
        <v>27864.5</v>
      </c>
      <c r="F20" s="15"/>
      <c r="H20" s="43"/>
    </row>
    <row r="21" spans="1:6" ht="15.75">
      <c r="A21" s="6" t="s">
        <v>7</v>
      </c>
      <c r="B21" s="19"/>
      <c r="C21" s="20"/>
      <c r="D21" s="21"/>
      <c r="E21" s="22"/>
      <c r="F21" s="15"/>
    </row>
    <row r="22" spans="1:9" s="32" customFormat="1" ht="31.5">
      <c r="A22" s="7" t="s">
        <v>30</v>
      </c>
      <c r="B22" s="23"/>
      <c r="C22" s="24"/>
      <c r="D22" s="11">
        <f>3933.3+700</f>
        <v>4633.3</v>
      </c>
      <c r="E22" s="11"/>
      <c r="F22" s="25"/>
      <c r="H22" s="44"/>
      <c r="I22" s="44"/>
    </row>
    <row r="23" spans="1:9" s="32" customFormat="1" ht="31.5">
      <c r="A23" s="7" t="s">
        <v>17</v>
      </c>
      <c r="B23" s="23"/>
      <c r="C23" s="24"/>
      <c r="D23" s="11">
        <f>71835.5-700</f>
        <v>71135.5</v>
      </c>
      <c r="E23" s="11">
        <v>27864.5</v>
      </c>
      <c r="F23" s="25"/>
      <c r="H23" s="44"/>
      <c r="I23" s="44"/>
    </row>
    <row r="24" spans="1:6" ht="15.75">
      <c r="A24" s="6" t="s">
        <v>31</v>
      </c>
      <c r="B24" s="19" t="s">
        <v>39</v>
      </c>
      <c r="C24" s="20" t="s">
        <v>19</v>
      </c>
      <c r="D24" s="21"/>
      <c r="E24" s="8">
        <f>SUM(E26:E27)</f>
        <v>54051.5</v>
      </c>
      <c r="F24" s="8">
        <f>SUM(F26:F27)</f>
        <v>49770.9</v>
      </c>
    </row>
    <row r="25" spans="1:6" ht="15.75">
      <c r="A25" s="6" t="s">
        <v>7</v>
      </c>
      <c r="B25" s="19"/>
      <c r="C25" s="20"/>
      <c r="D25" s="21"/>
      <c r="E25" s="22"/>
      <c r="F25" s="15"/>
    </row>
    <row r="26" spans="1:9" s="32" customFormat="1" ht="15.75">
      <c r="A26" s="7" t="s">
        <v>32</v>
      </c>
      <c r="B26" s="23"/>
      <c r="C26" s="24"/>
      <c r="D26" s="13"/>
      <c r="E26" s="11">
        <v>4167.7</v>
      </c>
      <c r="F26" s="11"/>
      <c r="H26" s="44"/>
      <c r="I26" s="44"/>
    </row>
    <row r="27" spans="1:9" s="32" customFormat="1" ht="15.75">
      <c r="A27" s="7" t="s">
        <v>31</v>
      </c>
      <c r="B27" s="23"/>
      <c r="C27" s="24"/>
      <c r="D27" s="13"/>
      <c r="E27" s="11">
        <f>50000-116.2</f>
        <v>49883.8</v>
      </c>
      <c r="F27" s="11">
        <f>50000-229.1</f>
        <v>49770.9</v>
      </c>
      <c r="H27" s="44"/>
      <c r="I27" s="44"/>
    </row>
    <row r="28" spans="1:7" ht="15.75">
      <c r="A28" s="1" t="s">
        <v>29</v>
      </c>
      <c r="B28" s="14"/>
      <c r="C28" s="14"/>
      <c r="D28" s="12">
        <f>D30</f>
        <v>6632.4</v>
      </c>
      <c r="E28" s="15"/>
      <c r="F28" s="15"/>
      <c r="G28" s="31"/>
    </row>
    <row r="29" spans="1:7" ht="15.75">
      <c r="A29" s="33" t="s">
        <v>28</v>
      </c>
      <c r="B29" s="14"/>
      <c r="C29" s="14"/>
      <c r="D29" s="12">
        <f>D30</f>
        <v>6632.4</v>
      </c>
      <c r="E29" s="15"/>
      <c r="F29" s="15"/>
      <c r="G29" s="31"/>
    </row>
    <row r="30" spans="1:7" ht="31.5">
      <c r="A30" s="2" t="s">
        <v>16</v>
      </c>
      <c r="B30" s="14"/>
      <c r="C30" s="14"/>
      <c r="D30" s="3">
        <f>D31</f>
        <v>6632.4</v>
      </c>
      <c r="E30" s="3"/>
      <c r="F30" s="15"/>
      <c r="G30" s="31"/>
    </row>
    <row r="31" spans="1:6" ht="47.25">
      <c r="A31" s="4" t="s">
        <v>21</v>
      </c>
      <c r="B31" s="14"/>
      <c r="C31" s="14"/>
      <c r="D31" s="5">
        <f>D32</f>
        <v>6632.4</v>
      </c>
      <c r="E31" s="5"/>
      <c r="F31" s="15"/>
    </row>
    <row r="32" spans="1:6" ht="31.5">
      <c r="A32" s="6" t="s">
        <v>22</v>
      </c>
      <c r="B32" s="19" t="s">
        <v>23</v>
      </c>
      <c r="C32" s="20" t="s">
        <v>42</v>
      </c>
      <c r="D32" s="21">
        <v>6632.4</v>
      </c>
      <c r="E32" s="15"/>
      <c r="F32" s="15"/>
    </row>
    <row r="33" spans="1:6" ht="15.75">
      <c r="A33" s="6" t="s">
        <v>7</v>
      </c>
      <c r="B33" s="19"/>
      <c r="C33" s="20"/>
      <c r="D33" s="21"/>
      <c r="E33" s="22"/>
      <c r="F33" s="15"/>
    </row>
    <row r="34" spans="1:9" s="32" customFormat="1" ht="47.25">
      <c r="A34" s="7" t="s">
        <v>41</v>
      </c>
      <c r="B34" s="23"/>
      <c r="C34" s="24"/>
      <c r="D34" s="13">
        <v>24.6</v>
      </c>
      <c r="E34" s="25"/>
      <c r="F34" s="25"/>
      <c r="H34" s="44"/>
      <c r="I34" s="44"/>
    </row>
    <row r="35" spans="1:9" s="32" customFormat="1" ht="31.5">
      <c r="A35" s="7" t="s">
        <v>22</v>
      </c>
      <c r="B35" s="23"/>
      <c r="C35" s="24"/>
      <c r="D35" s="13">
        <f>D32-D34</f>
        <v>6607.799999999999</v>
      </c>
      <c r="E35" s="25"/>
      <c r="F35" s="25"/>
      <c r="H35" s="44"/>
      <c r="I35" s="44"/>
    </row>
    <row r="36" spans="1:7" ht="15.75">
      <c r="A36" s="1" t="s">
        <v>24</v>
      </c>
      <c r="B36" s="14"/>
      <c r="C36" s="14"/>
      <c r="D36" s="12">
        <f aca="true" t="shared" si="1" ref="D36:E38">D37</f>
        <v>1174.8</v>
      </c>
      <c r="E36" s="12">
        <f t="shared" si="1"/>
        <v>5657.9</v>
      </c>
      <c r="F36" s="15"/>
      <c r="G36" s="31"/>
    </row>
    <row r="37" spans="1:7" ht="31.5">
      <c r="A37" s="2" t="s">
        <v>16</v>
      </c>
      <c r="B37" s="14"/>
      <c r="C37" s="14"/>
      <c r="D37" s="3">
        <f t="shared" si="1"/>
        <v>1174.8</v>
      </c>
      <c r="E37" s="3">
        <f t="shared" si="1"/>
        <v>5657.9</v>
      </c>
      <c r="F37" s="15"/>
      <c r="G37" s="31"/>
    </row>
    <row r="38" spans="1:6" ht="63">
      <c r="A38" s="4" t="s">
        <v>25</v>
      </c>
      <c r="B38" s="14"/>
      <c r="C38" s="14"/>
      <c r="D38" s="5">
        <f t="shared" si="1"/>
        <v>1174.8</v>
      </c>
      <c r="E38" s="5">
        <f t="shared" si="1"/>
        <v>5657.9</v>
      </c>
      <c r="F38" s="15"/>
    </row>
    <row r="39" spans="1:6" ht="47.25">
      <c r="A39" s="6" t="s">
        <v>40</v>
      </c>
      <c r="B39" s="10" t="s">
        <v>18</v>
      </c>
      <c r="C39" s="10" t="s">
        <v>27</v>
      </c>
      <c r="D39" s="8">
        <v>1174.8</v>
      </c>
      <c r="E39" s="8">
        <v>5657.9</v>
      </c>
      <c r="F39" s="15"/>
    </row>
    <row r="40" spans="1:6" ht="15.75">
      <c r="A40" s="6" t="s">
        <v>7</v>
      </c>
      <c r="B40" s="19"/>
      <c r="C40" s="20"/>
      <c r="D40" s="8"/>
      <c r="E40" s="8"/>
      <c r="F40" s="15"/>
    </row>
    <row r="41" spans="1:9" s="32" customFormat="1" ht="47.25">
      <c r="A41" s="7" t="s">
        <v>26</v>
      </c>
      <c r="B41" s="23"/>
      <c r="C41" s="24"/>
      <c r="D41" s="11">
        <v>1174.8</v>
      </c>
      <c r="E41" s="11"/>
      <c r="F41" s="25"/>
      <c r="H41" s="44"/>
      <c r="I41" s="44"/>
    </row>
    <row r="42" spans="1:9" s="32" customFormat="1" ht="47.25">
      <c r="A42" s="7" t="s">
        <v>40</v>
      </c>
      <c r="B42" s="23"/>
      <c r="C42" s="24"/>
      <c r="D42" s="11"/>
      <c r="E42" s="11">
        <v>5657.9</v>
      </c>
      <c r="F42" s="25"/>
      <c r="H42" s="44"/>
      <c r="I42" s="44"/>
    </row>
    <row r="43" spans="1:6" ht="15.75">
      <c r="A43" s="1" t="s">
        <v>45</v>
      </c>
      <c r="B43" s="19"/>
      <c r="C43" s="19"/>
      <c r="D43" s="3">
        <f>D44</f>
        <v>1002511.8</v>
      </c>
      <c r="E43" s="3">
        <f>E44</f>
        <v>88551</v>
      </c>
      <c r="F43" s="34">
        <f>F44</f>
        <v>0</v>
      </c>
    </row>
    <row r="44" spans="1:6" ht="15.75">
      <c r="A44" s="2" t="s">
        <v>46</v>
      </c>
      <c r="B44" s="35"/>
      <c r="C44" s="35"/>
      <c r="D44" s="3">
        <f>D45+D56</f>
        <v>1002511.8</v>
      </c>
      <c r="E44" s="3">
        <f>E45+E56</f>
        <v>88551</v>
      </c>
      <c r="F44" s="34">
        <f>F45+F56</f>
        <v>0</v>
      </c>
    </row>
    <row r="45" spans="1:6" ht="47.25">
      <c r="A45" s="4" t="s">
        <v>47</v>
      </c>
      <c r="B45" s="35"/>
      <c r="C45" s="35"/>
      <c r="D45" s="5">
        <f>D46+D47+D48+D49+D50+D51+D52+D53+D54+D55</f>
        <v>922511.8</v>
      </c>
      <c r="E45" s="5">
        <f>E46+E47+E48+E49+E50+E51+E52+E53+E54+E55</f>
        <v>56051</v>
      </c>
      <c r="F45" s="36">
        <f>F46+F47+F48+F49+F50+F51+F52+F53+F54+F55</f>
        <v>0</v>
      </c>
    </row>
    <row r="46" spans="1:6" ht="63">
      <c r="A46" s="6" t="s">
        <v>48</v>
      </c>
      <c r="B46" s="10" t="s">
        <v>49</v>
      </c>
      <c r="C46" s="10" t="s">
        <v>50</v>
      </c>
      <c r="D46" s="8">
        <v>70983</v>
      </c>
      <c r="E46" s="8">
        <v>0</v>
      </c>
      <c r="F46" s="8">
        <v>0</v>
      </c>
    </row>
    <row r="47" spans="1:6" ht="63">
      <c r="A47" s="6" t="s">
        <v>51</v>
      </c>
      <c r="B47" s="10" t="s">
        <v>49</v>
      </c>
      <c r="C47" s="10" t="s">
        <v>52</v>
      </c>
      <c r="D47" s="8">
        <v>64141.2</v>
      </c>
      <c r="E47" s="8">
        <v>0</v>
      </c>
      <c r="F47" s="8">
        <v>0</v>
      </c>
    </row>
    <row r="48" spans="1:6" ht="78.75">
      <c r="A48" s="6" t="s">
        <v>53</v>
      </c>
      <c r="B48" s="10" t="s">
        <v>54</v>
      </c>
      <c r="C48" s="10" t="s">
        <v>55</v>
      </c>
      <c r="D48" s="8">
        <v>596419.3</v>
      </c>
      <c r="E48" s="8">
        <v>0</v>
      </c>
      <c r="F48" s="8">
        <v>0</v>
      </c>
    </row>
    <row r="49" spans="1:6" ht="47.25">
      <c r="A49" s="6" t="s">
        <v>56</v>
      </c>
      <c r="B49" s="10" t="s">
        <v>57</v>
      </c>
      <c r="C49" s="10" t="s">
        <v>58</v>
      </c>
      <c r="D49" s="8">
        <v>105000</v>
      </c>
      <c r="E49" s="8">
        <v>0</v>
      </c>
      <c r="F49" s="8">
        <v>0</v>
      </c>
    </row>
    <row r="50" spans="1:6" ht="63">
      <c r="A50" s="6" t="s">
        <v>59</v>
      </c>
      <c r="B50" s="10" t="s">
        <v>54</v>
      </c>
      <c r="C50" s="10" t="s">
        <v>60</v>
      </c>
      <c r="D50" s="8">
        <v>15979.8</v>
      </c>
      <c r="E50" s="8">
        <v>0</v>
      </c>
      <c r="F50" s="8">
        <v>0</v>
      </c>
    </row>
    <row r="51" spans="1:6" ht="63">
      <c r="A51" s="6" t="s">
        <v>61</v>
      </c>
      <c r="B51" s="10" t="s">
        <v>54</v>
      </c>
      <c r="C51" s="10" t="s">
        <v>62</v>
      </c>
      <c r="D51" s="8">
        <v>2260.6</v>
      </c>
      <c r="E51" s="8">
        <v>0</v>
      </c>
      <c r="F51" s="8">
        <v>0</v>
      </c>
    </row>
    <row r="52" spans="1:6" ht="63">
      <c r="A52" s="6" t="s">
        <v>63</v>
      </c>
      <c r="B52" s="10" t="s">
        <v>54</v>
      </c>
      <c r="C52" s="10" t="s">
        <v>64</v>
      </c>
      <c r="D52" s="8">
        <v>2938.1</v>
      </c>
      <c r="E52" s="8">
        <v>0</v>
      </c>
      <c r="F52" s="8">
        <v>0</v>
      </c>
    </row>
    <row r="53" spans="1:6" ht="63">
      <c r="A53" s="6" t="s">
        <v>65</v>
      </c>
      <c r="B53" s="10" t="s">
        <v>66</v>
      </c>
      <c r="C53" s="10" t="s">
        <v>76</v>
      </c>
      <c r="D53" s="8">
        <v>44949</v>
      </c>
      <c r="E53" s="8">
        <v>56051</v>
      </c>
      <c r="F53" s="8">
        <v>0</v>
      </c>
    </row>
    <row r="54" spans="1:6" ht="78.75">
      <c r="A54" s="6" t="s">
        <v>67</v>
      </c>
      <c r="B54" s="10">
        <v>2017</v>
      </c>
      <c r="C54" s="10" t="s">
        <v>68</v>
      </c>
      <c r="D54" s="8">
        <v>14096.4</v>
      </c>
      <c r="E54" s="8">
        <v>0</v>
      </c>
      <c r="F54" s="8">
        <v>0</v>
      </c>
    </row>
    <row r="55" spans="1:6" ht="63">
      <c r="A55" s="6" t="s">
        <v>69</v>
      </c>
      <c r="B55" s="10">
        <v>2017</v>
      </c>
      <c r="C55" s="10" t="s">
        <v>70</v>
      </c>
      <c r="D55" s="8">
        <v>5744.4</v>
      </c>
      <c r="E55" s="8">
        <v>0</v>
      </c>
      <c r="F55" s="8">
        <v>0</v>
      </c>
    </row>
    <row r="56" spans="1:6" ht="47.25">
      <c r="A56" s="4" t="s">
        <v>71</v>
      </c>
      <c r="B56" s="37"/>
      <c r="C56" s="37"/>
      <c r="D56" s="5">
        <f>SUM(D57:D58)</f>
        <v>80000</v>
      </c>
      <c r="E56" s="5">
        <f>SUM(E57:E58)</f>
        <v>32500</v>
      </c>
      <c r="F56" s="9">
        <f>F57</f>
        <v>0</v>
      </c>
    </row>
    <row r="57" spans="1:6" ht="47.25">
      <c r="A57" s="6" t="s">
        <v>72</v>
      </c>
      <c r="B57" s="10">
        <v>2017</v>
      </c>
      <c r="C57" s="10" t="s">
        <v>77</v>
      </c>
      <c r="D57" s="8">
        <v>22500</v>
      </c>
      <c r="E57" s="8"/>
      <c r="F57" s="35"/>
    </row>
    <row r="58" spans="1:6" ht="47.25">
      <c r="A58" s="6" t="s">
        <v>73</v>
      </c>
      <c r="B58" s="10" t="s">
        <v>18</v>
      </c>
      <c r="C58" s="10" t="s">
        <v>78</v>
      </c>
      <c r="D58" s="8">
        <v>57500</v>
      </c>
      <c r="E58" s="8">
        <v>32500</v>
      </c>
      <c r="F58" s="35"/>
    </row>
    <row r="120" ht="15.75">
      <c r="D120" s="38"/>
    </row>
    <row r="121" ht="15.75">
      <c r="D121" s="38"/>
    </row>
    <row r="122" ht="15.75">
      <c r="D122" s="38"/>
    </row>
    <row r="123" ht="15.75">
      <c r="D123" s="38"/>
    </row>
    <row r="124" spans="2:4" ht="15.75">
      <c r="B124" s="38"/>
      <c r="D124" s="38"/>
    </row>
  </sheetData>
  <sheetProtection/>
  <mergeCells count="9">
    <mergeCell ref="A5:A8"/>
    <mergeCell ref="G5:G7"/>
    <mergeCell ref="A1:F1"/>
    <mergeCell ref="A3:F3"/>
    <mergeCell ref="D5:F5"/>
    <mergeCell ref="E6:F6"/>
    <mergeCell ref="B5:B8"/>
    <mergeCell ref="C5:C8"/>
    <mergeCell ref="D7:D8"/>
  </mergeCells>
  <printOptions horizontalCentered="1"/>
  <pageMargins left="0.5905511811023623" right="0.5905511811023623" top="0.984251968503937" bottom="0.5905511811023623" header="0.1968503937007874" footer="0.1968503937007874"/>
  <pageSetup fitToHeight="7" fitToWidth="1" horizontalDpi="600" verticalDpi="600" orientation="landscape" paperSize="9" scale="95" r:id="rId1"/>
  <headerFooter differentFirst="1" alignWithMargins="0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Lazukova</cp:lastModifiedBy>
  <cp:lastPrinted>2016-11-14T11:06:02Z</cp:lastPrinted>
  <dcterms:created xsi:type="dcterms:W3CDTF">2012-10-03T07:04:41Z</dcterms:created>
  <dcterms:modified xsi:type="dcterms:W3CDTF">2016-11-14T11:09:07Z</dcterms:modified>
  <cp:category/>
  <cp:version/>
  <cp:contentType/>
  <cp:contentStatus/>
</cp:coreProperties>
</file>