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600"/>
  </bookViews>
  <sheets>
    <sheet name="Лист1" sheetId="1" r:id="rId1"/>
  </sheets>
  <definedNames>
    <definedName name="_xlnm.Print_Titles" localSheetId="0">Лист1!$5:$5</definedName>
    <definedName name="_xlnm.Print_Area" localSheetId="0">Лист1!$A$1:$E$45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27" i="1"/>
  <c r="E31" i="1" l="1"/>
  <c r="D31" i="1"/>
  <c r="D15" i="1" l="1"/>
  <c r="E15" i="1"/>
  <c r="C15" i="1"/>
  <c r="E32" i="1" l="1"/>
  <c r="D32" i="1"/>
  <c r="C32" i="1"/>
  <c r="C33" i="1"/>
  <c r="D33" i="1"/>
  <c r="E33" i="1"/>
  <c r="D43" i="1"/>
  <c r="E43" i="1"/>
  <c r="D42" i="1"/>
  <c r="C43" i="1"/>
  <c r="E42" i="1"/>
  <c r="C42" i="1"/>
  <c r="C8" i="1" l="1"/>
  <c r="D8" i="1"/>
  <c r="D27" i="1" s="1"/>
  <c r="E8" i="1"/>
  <c r="E27" i="1" s="1"/>
  <c r="E20" i="1" l="1"/>
  <c r="E19" i="1" s="1"/>
  <c r="D20" i="1"/>
  <c r="D19" i="1" s="1"/>
  <c r="C20" i="1"/>
  <c r="C19" i="1" s="1"/>
  <c r="E37" i="1" l="1"/>
  <c r="D37" i="1"/>
  <c r="C37" i="1"/>
  <c r="E35" i="1"/>
  <c r="D35" i="1"/>
  <c r="C35" i="1"/>
  <c r="E40" i="1"/>
  <c r="E39" i="1" s="1"/>
  <c r="D40" i="1"/>
  <c r="D39" i="1" s="1"/>
  <c r="C40" i="1"/>
  <c r="C39" i="1" s="1"/>
  <c r="E34" i="1" l="1"/>
  <c r="C34" i="1"/>
  <c r="D34" i="1"/>
  <c r="C10" i="1" l="1"/>
  <c r="D10" i="1"/>
  <c r="E10" i="1"/>
  <c r="C14" i="1"/>
  <c r="D14" i="1"/>
  <c r="E14" i="1"/>
  <c r="C18" i="1"/>
  <c r="C30" i="1" l="1"/>
  <c r="C29" i="1" s="1"/>
  <c r="C28" i="1" s="1"/>
  <c r="E30" i="1"/>
  <c r="E29" i="1" s="1"/>
  <c r="E28" i="1" s="1"/>
  <c r="D30" i="1"/>
  <c r="D29" i="1" s="1"/>
  <c r="D28" i="1" s="1"/>
  <c r="D26" i="1"/>
  <c r="D25" i="1" s="1"/>
  <c r="D24" i="1" s="1"/>
  <c r="C13" i="1"/>
  <c r="C12" i="1" s="1"/>
  <c r="E26" i="1"/>
  <c r="E25" i="1" s="1"/>
  <c r="E24" i="1" s="1"/>
  <c r="C26" i="1"/>
  <c r="C25" i="1" s="1"/>
  <c r="C24" i="1" s="1"/>
  <c r="C7" i="1"/>
  <c r="E18" i="1"/>
  <c r="E13" i="1" s="1"/>
  <c r="E12" i="1" s="1"/>
  <c r="E7" i="1"/>
  <c r="D7" i="1"/>
  <c r="D18" i="1"/>
  <c r="D13" i="1" s="1"/>
  <c r="D12" i="1" s="1"/>
  <c r="E23" i="1" l="1"/>
  <c r="C23" i="1"/>
  <c r="D23" i="1"/>
  <c r="E45" i="1" l="1"/>
  <c r="E6" i="1"/>
  <c r="D6" i="1"/>
  <c r="D45" i="1"/>
  <c r="C45" i="1"/>
  <c r="C6" i="1"/>
</calcChain>
</file>

<file path=xl/sharedStrings.xml><?xml version="1.0" encoding="utf-8"?>
<sst xmlns="http://schemas.openxmlformats.org/spreadsheetml/2006/main" count="87" uniqueCount="87">
  <si>
    <t>Код</t>
  </si>
  <si>
    <t>Наименование</t>
  </si>
  <si>
    <t>Сумма, тыс.руб.</t>
  </si>
  <si>
    <t>000 01 02 00 00 00 0000 000</t>
  </si>
  <si>
    <t>Кредиты кредитных организаций в валюте Российской Федерации</t>
  </si>
  <si>
    <t>000 01 02 00 00 00 0000 700</t>
  </si>
  <si>
    <t>000 01 02 00 00 02 0000 710</t>
  </si>
  <si>
    <t>000 01 02 00 00 00 0000 800</t>
  </si>
  <si>
    <t>000 01 02 00 00 02 0000 810</t>
  </si>
  <si>
    <t>000 01 03 00 00 00 0000 000</t>
  </si>
  <si>
    <t>000 01 03 01 00 00 0000 700</t>
  </si>
  <si>
    <t>000 01 03 01 00 02 0000 710</t>
  </si>
  <si>
    <t>000 01 03 01 00 02 0001 710</t>
  </si>
  <si>
    <t>000 01 03 01 00 00 0000 800</t>
  </si>
  <si>
    <t>000 01 03 01 00 02 0000 810</t>
  </si>
  <si>
    <t>000 01 03 01 00 02 0001 810</t>
  </si>
  <si>
    <t>000 01 03 01 00 02 0002 810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</si>
  <si>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</si>
  <si>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</si>
  <si>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</si>
  <si>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</si>
  <si>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</si>
  <si>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</si>
  <si>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</si>
  <si>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</si>
  <si>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</si>
  <si>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</si>
  <si>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</si>
  <si>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</si>
  <si>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</si>
  <si>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</si>
  <si>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</si>
  <si>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</si>
  <si>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</si>
  <si>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</si>
  <si>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</si>
  <si>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</si>
  <si>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</si>
  <si>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</si>
  <si>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</si>
  <si>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</si>
  <si>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</si>
  <si>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</si>
  <si>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</si>
  <si>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</si>
  <si>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t>2022 год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</si>
  <si>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 других бюджетов бюджетной системы Российской Федерации в валюте Российской Федерации</t>
    </r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</si>
  <si>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</si>
  <si>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</si>
  <si>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Изменение остатков средств на счетах по учету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</si>
  <si>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</si>
  <si>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000 01 06 05 02 00 0000 500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</si>
  <si>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</si>
  <si>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</si>
  <si>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</si>
  <si>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000 01 06 05 02 00 0000 600
</t>
  </si>
  <si>
    <t>Уменьшение прочих остатков денежных средств бюджетов</t>
  </si>
  <si>
    <t>000 01 05 02 01 00 0000 610</t>
  </si>
  <si>
    <t>Увеличение прочих остатков денежных средств бюджетов</t>
  </si>
  <si>
    <t>000 01 05 02 01 00 0000 510</t>
  </si>
  <si>
    <t>Погашение кредитов, предоставленных кредитными организациями в валюте Российской Федерации</t>
  </si>
  <si>
    <t>2023 год</t>
  </si>
  <si>
    <t>000 01 00 00 00 00 0000 000</t>
  </si>
  <si>
    <t>Источники внутреннего финансирования дефицитов бюджетов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</si>
  <si>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</si>
  <si>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</si>
  <si>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</si>
  <si>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</si>
  <si>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</si>
  <si>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Привлечение кредитов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</si>
  <si>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</si>
  <si>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для частичного покрытия дефицита бюджета</t>
  </si>
  <si>
    <t>000 01 03 01 00 02 0003 810</t>
  </si>
  <si>
    <t>Погашение кредитов, предоставленных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</t>
  </si>
  <si>
    <r>
      <t xml:space="preserve">Приложение 1 </t>
    </r>
    <r>
      <rPr>
        <sz val="11"/>
        <rFont val="Times New Roman"/>
        <family val="1"/>
        <charset val="204"/>
      </rPr>
      <t xml:space="preserve">
к закону Тверской области 
«Об областном бюджете Тверской области на 2022 год
 и на плановый период 2023 и 2024 годов»</t>
    </r>
  </si>
  <si>
    <t>2024 год</t>
  </si>
  <si>
    <t>Привлечение субъектами Российской Федерации кредитов от кредитных организаций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</si>
  <si>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</si>
  <si>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</si>
  <si>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</si>
  <si>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</si>
  <si>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</si>
  <si>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000 01 06 10 02 02 0000 550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</si>
  <si>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</si>
  <si>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000 01 03 01 00 02 0005 710</t>
  </si>
  <si>
    <t>Привлечение кредитов за счет средств федерального бюджета на финансовое обеспечение реализации инфраструктурных проектов</t>
  </si>
  <si>
    <t>Источники финансирования дефицита  
областного бюджета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</si>
</sst>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_р_._-;\-* #,##0.0_р_._-;_-* &quot;-&quot;?_р_._-;_-@_-"/>
    <numFmt numFmtId="166" formatCode="_-* #,##0.0\ _₽_-;\-* #,##0.0\ _₽_-;_-* &quot;-&quot;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65" fontId="2" fillId="2" borderId="2" xfId="1" applyNumberFormat="1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165" fontId="3" fillId="2" borderId="2" xfId="1" applyNumberFormat="1" applyFont="1" applyFill="1" applyBorder="1" applyAlignment="1">
      <alignment horizontal="right" vertical="top" wrapText="1" indent="1"/>
    </xf>
    <xf numFmtId="165" fontId="3" fillId="3" borderId="2" xfId="1" applyNumberFormat="1" applyFont="1" applyFill="1" applyBorder="1" applyAlignment="1">
      <alignment horizontal="right" vertical="top" wrapText="1" indent="1"/>
    </xf>
    <xf numFmtId="165" fontId="3" fillId="2" borderId="2" xfId="1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165" fontId="3" fillId="3" borderId="2" xfId="1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 indent="1"/>
    </xf>
    <xf numFmtId="165" fontId="2" fillId="3" borderId="2" xfId="1" applyNumberFormat="1" applyFont="1" applyFill="1" applyBorder="1" applyAlignment="1">
      <alignment horizontal="right" vertical="top" wrapText="1" indent="1"/>
    </xf>
    <xf numFmtId="0" fontId="0" fillId="3" borderId="0" xfId="0" applyFill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 indent="1"/>
    </xf>
    <xf numFmtId="165" fontId="2" fillId="3" borderId="2" xfId="1" applyNumberFormat="1" applyFont="1" applyFill="1" applyBorder="1" applyAlignment="1">
      <alignment horizontal="right" vertical="center" wrapText="1" indent="1"/>
    </xf>
    <xf numFmtId="0" fontId="8" fillId="2" borderId="2" xfId="0" applyFont="1" applyFill="1" applyBorder="1" applyAlignment="1">
      <alignment horizontal="left" vertical="top" wrapText="1" indent="1"/>
    </xf>
    <xf numFmtId="0" fontId="0" fillId="3" borderId="0" xfId="0" applyFont="1" applyFill="1"/>
    <xf numFmtId="165" fontId="2" fillId="3" borderId="2" xfId="0" applyNumberFormat="1" applyFont="1" applyFill="1" applyBorder="1" applyAlignment="1">
      <alignment horizontal="center" vertical="top"/>
    </xf>
    <xf numFmtId="0" fontId="7" fillId="3" borderId="0" xfId="0" applyFont="1" applyFill="1"/>
    <xf numFmtId="0" fontId="8" fillId="3" borderId="2" xfId="0" applyFont="1" applyFill="1" applyBorder="1" applyAlignment="1">
      <alignment horizontal="left" vertical="top" wrapText="1" indent="1"/>
    </xf>
    <xf numFmtId="166" fontId="0" fillId="0" borderId="0" xfId="0" applyNumberFormat="1"/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5" fillId="2" borderId="0" xfId="0" applyFont="1" applyFill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28.5703125" customWidth="1"/>
    <col min="2" max="2" width="40.7109375" customWidth="1"/>
    <col min="3" max="4" width="18.28515625" bestFit="1" customWidth="1"/>
    <col min="5" max="5" width="18.28515625" customWidth="1"/>
  </cols>
  <sheetData>
    <row r="1" spans="1:5" ht="63.6" customHeight="1" x14ac:dyDescent="0.25">
      <c r="A1" s="30" t="s">
        <v>74</v>
      </c>
      <c r="B1" s="30"/>
      <c r="C1" s="30"/>
      <c r="D1" s="30"/>
      <c r="E1" s="30"/>
    </row>
    <row r="2" spans="1:5" ht="64.900000000000006" customHeight="1" x14ac:dyDescent="0.25">
      <c r="A2" s="31" t="s">
        <v>86</v>
      </c>
      <c r="B2" s="31"/>
      <c r="C2" s="31"/>
      <c r="D2" s="31"/>
      <c r="E2" s="31"/>
    </row>
    <row r="3" spans="1:5" ht="15.75" x14ac:dyDescent="0.25">
      <c r="A3" s="32" t="s">
        <v>0</v>
      </c>
      <c r="B3" s="32" t="s">
        <v>1</v>
      </c>
      <c r="C3" s="34" t="s">
        <v>2</v>
      </c>
      <c r="D3" s="35"/>
      <c r="E3" s="36"/>
    </row>
    <row r="4" spans="1:5" ht="15.75" x14ac:dyDescent="0.25">
      <c r="A4" s="33"/>
      <c r="B4" s="33"/>
      <c r="C4" s="1" t="s">
        <v>45</v>
      </c>
      <c r="D4" s="2" t="s">
        <v>61</v>
      </c>
      <c r="E4" s="3" t="s">
        <v>75</v>
      </c>
    </row>
    <row r="5" spans="1:5" ht="15.75" x14ac:dyDescent="0.25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5" s="23" customFormat="1" ht="47.25" x14ac:dyDescent="0.25">
      <c r="A6" s="26" t="s">
        <v>62</v>
      </c>
      <c r="B6" s="27" t="s">
        <v>63</v>
      </c>
      <c r="C6" s="22">
        <f>SUM(C7,C12,C23,C32)</f>
        <v>1337465.7000000002</v>
      </c>
      <c r="D6" s="22">
        <f t="shared" ref="D6:E6" si="0">SUM(D7,D12,D23,D32)</f>
        <v>7060895.8999999799</v>
      </c>
      <c r="E6" s="22">
        <f t="shared" si="0"/>
        <v>5894260.0999999847</v>
      </c>
    </row>
    <row r="7" spans="1:5" ht="31.5" x14ac:dyDescent="0.25">
      <c r="A7" s="4" t="s">
        <v>3</v>
      </c>
      <c r="B7" s="10" t="s">
        <v>4</v>
      </c>
      <c r="C7" s="5">
        <f>C8+C10</f>
        <v>0</v>
      </c>
      <c r="D7" s="5">
        <f>D8+D10</f>
        <v>5785387.9000000004</v>
      </c>
      <c r="E7" s="5">
        <f>E8+E10</f>
        <v>4971691</v>
      </c>
    </row>
    <row r="8" spans="1:5" ht="47.25" x14ac:dyDescent="0.25">
      <c r="A8" s="6" t="s">
        <v>5</v>
      </c>
      <c r="B8" s="18" t="s">
        <v>66</v>
      </c>
      <c r="C8" s="8">
        <f>C9</f>
        <v>0</v>
      </c>
      <c r="D8" s="8">
        <f>SUM(D9)</f>
        <v>5785387.9000000004</v>
      </c>
      <c r="E8" s="8">
        <f>SUM(E9)</f>
        <v>10757078.9</v>
      </c>
    </row>
    <row r="9" spans="1:5" ht="63" x14ac:dyDescent="0.25">
      <c r="A9" s="6" t="s">
        <v>6</v>
      </c>
      <c r="B9" s="18" t="s">
        <v>76</v>
      </c>
      <c r="C9" s="8">
        <v>0</v>
      </c>
      <c r="D9" s="8">
        <v>5785387.9000000004</v>
      </c>
      <c r="E9" s="8">
        <v>10757078.9</v>
      </c>
    </row>
    <row r="10" spans="1:5" ht="51" customHeight="1" x14ac:dyDescent="0.25">
      <c r="A10" s="6" t="s">
        <v>7</v>
      </c>
      <c r="B10" s="11" t="s">
        <v>60</v>
      </c>
      <c r="C10" s="8">
        <f>C11</f>
        <v>0</v>
      </c>
      <c r="D10" s="8">
        <f>SUM(D11:D11)</f>
        <v>0</v>
      </c>
      <c r="E10" s="8">
        <f>SUM(E11:E11)</f>
        <v>-5785387.9000000004</v>
      </c>
    </row>
    <row r="11" spans="1:5" ht="63" x14ac:dyDescent="0.25">
      <c r="A11" s="6" t="s">
        <v>8</v>
      </c>
      <c r="B11" s="11" t="s">
        <v>77</v>
      </c>
      <c r="C11" s="8">
        <v>0</v>
      </c>
      <c r="D11" s="8">
        <v>0</v>
      </c>
      <c r="E11" s="8">
        <v>-5785387.9000000004</v>
      </c>
    </row>
    <row r="12" spans="1:5" ht="47.25" x14ac:dyDescent="0.25">
      <c r="A12" s="4" t="s">
        <v>9</v>
      </c>
      <c r="B12" s="10" t="s">
        <v>48</v>
      </c>
      <c r="C12" s="5">
        <f>C13</f>
        <v>-802434</v>
      </c>
      <c r="D12" s="5">
        <f>D13</f>
        <v>2997566</v>
      </c>
      <c r="E12" s="5">
        <f t="shared" ref="E12" si="1">E13</f>
        <v>-802434</v>
      </c>
    </row>
    <row r="13" spans="1:5" s="21" customFormat="1" ht="63" x14ac:dyDescent="0.25">
      <c r="A13" s="17" t="s">
        <v>64</v>
      </c>
      <c r="B13" s="18" t="s">
        <v>65</v>
      </c>
      <c r="C13" s="8">
        <f>C14+C18</f>
        <v>-802434</v>
      </c>
      <c r="D13" s="8">
        <f t="shared" ref="D13:E13" si="2">D14+D18</f>
        <v>2997566</v>
      </c>
      <c r="E13" s="8">
        <f t="shared" si="2"/>
        <v>-802434</v>
      </c>
    </row>
    <row r="14" spans="1:5" ht="63" x14ac:dyDescent="0.25">
      <c r="A14" s="6" t="s">
        <v>10</v>
      </c>
      <c r="B14" s="18" t="s">
        <v>67</v>
      </c>
      <c r="C14" s="7">
        <f t="shared" ref="C14:E14" si="3">C15</f>
        <v>11520000</v>
      </c>
      <c r="D14" s="9">
        <f t="shared" si="3"/>
        <v>15020000</v>
      </c>
      <c r="E14" s="8">
        <f t="shared" si="3"/>
        <v>11820000</v>
      </c>
    </row>
    <row r="15" spans="1:5" ht="78.75" x14ac:dyDescent="0.25">
      <c r="A15" s="6" t="s">
        <v>11</v>
      </c>
      <c r="B15" s="18" t="s">
        <v>68</v>
      </c>
      <c r="C15" s="7">
        <f>C16+C17</f>
        <v>11520000</v>
      </c>
      <c r="D15" s="9">
        <f>D16+D17</f>
        <v>15020000</v>
      </c>
      <c r="E15" s="8">
        <f t="shared" ref="E15" si="4">E16+E17</f>
        <v>11820000</v>
      </c>
    </row>
    <row r="16" spans="1:5" ht="65.25" customHeight="1" x14ac:dyDescent="0.25">
      <c r="A16" s="6" t="s">
        <v>12</v>
      </c>
      <c r="B16" s="24" t="s">
        <v>69</v>
      </c>
      <c r="C16" s="8">
        <v>11520000</v>
      </c>
      <c r="D16" s="12">
        <v>11220000</v>
      </c>
      <c r="E16" s="8">
        <v>11820000</v>
      </c>
    </row>
    <row r="17" spans="1:5" ht="65.25" customHeight="1" x14ac:dyDescent="0.25">
      <c r="A17" s="6" t="s">
        <v>84</v>
      </c>
      <c r="B17" s="24" t="s">
        <v>85</v>
      </c>
      <c r="C17" s="8">
        <v>0</v>
      </c>
      <c r="D17" s="12">
        <v>3800000</v>
      </c>
      <c r="E17" s="8">
        <v>0</v>
      </c>
    </row>
    <row r="18" spans="1:5" ht="78.75" x14ac:dyDescent="0.25">
      <c r="A18" s="6" t="s">
        <v>13</v>
      </c>
      <c r="B18" s="11" t="s">
        <v>47</v>
      </c>
      <c r="C18" s="7">
        <f>C19</f>
        <v>-12322434</v>
      </c>
      <c r="D18" s="7">
        <f>D19</f>
        <v>-12022434</v>
      </c>
      <c r="E18" s="7">
        <f>E19</f>
        <v>-12622434</v>
      </c>
    </row>
    <row r="19" spans="1:5" ht="78.75" x14ac:dyDescent="0.25">
      <c r="A19" s="6" t="s">
        <v>14</v>
      </c>
      <c r="B19" s="11" t="s">
        <v>46</v>
      </c>
      <c r="C19" s="7">
        <f>C20+C21+C22</f>
        <v>-12322434</v>
      </c>
      <c r="D19" s="7">
        <f t="shared" ref="D19:E19" si="5">D20+D21+D22</f>
        <v>-12022434</v>
      </c>
      <c r="E19" s="7">
        <f t="shared" si="5"/>
        <v>-12622434</v>
      </c>
    </row>
    <row r="20" spans="1:5" ht="65.25" customHeight="1" x14ac:dyDescent="0.25">
      <c r="A20" s="6" t="s">
        <v>15</v>
      </c>
      <c r="B20" s="20" t="s">
        <v>70</v>
      </c>
      <c r="C20" s="8">
        <f>-C16</f>
        <v>-11520000</v>
      </c>
      <c r="D20" s="8">
        <f t="shared" ref="D20:E20" si="6">-D16</f>
        <v>-11220000</v>
      </c>
      <c r="E20" s="8">
        <f t="shared" si="6"/>
        <v>-11820000</v>
      </c>
    </row>
    <row r="21" spans="1:5" ht="64.5" customHeight="1" x14ac:dyDescent="0.25">
      <c r="A21" s="6" t="s">
        <v>16</v>
      </c>
      <c r="B21" s="20" t="s">
        <v>71</v>
      </c>
      <c r="C21" s="7">
        <v>-697155</v>
      </c>
      <c r="D21" s="7">
        <v>-697155</v>
      </c>
      <c r="E21" s="7">
        <v>-697155</v>
      </c>
    </row>
    <row r="22" spans="1:5" ht="102" customHeight="1" x14ac:dyDescent="0.25">
      <c r="A22" s="6" t="s">
        <v>72</v>
      </c>
      <c r="B22" s="20" t="s">
        <v>73</v>
      </c>
      <c r="C22" s="7">
        <v>-105279</v>
      </c>
      <c r="D22" s="7">
        <v>-105279</v>
      </c>
      <c r="E22" s="7">
        <v>-105279</v>
      </c>
    </row>
    <row r="23" spans="1:5" s="16" customFormat="1" ht="31.5" x14ac:dyDescent="0.25">
      <c r="A23" s="13" t="s">
        <v>17</v>
      </c>
      <c r="B23" s="14" t="s">
        <v>49</v>
      </c>
      <c r="C23" s="15">
        <f>C28+C24</f>
        <v>4563380</v>
      </c>
      <c r="D23" s="15">
        <f>D28+D24</f>
        <v>-1708503.4000000209</v>
      </c>
      <c r="E23" s="15">
        <f>E28+E24</f>
        <v>1724999.9999999851</v>
      </c>
    </row>
    <row r="24" spans="1:5" s="16" customFormat="1" ht="31.5" x14ac:dyDescent="0.25">
      <c r="A24" s="17" t="s">
        <v>18</v>
      </c>
      <c r="B24" s="18" t="s">
        <v>19</v>
      </c>
      <c r="C24" s="8">
        <f>C25</f>
        <v>-96316555.200000003</v>
      </c>
      <c r="D24" s="8">
        <f t="shared" ref="D24:E26" si="7">D25</f>
        <v>-108545292.70000002</v>
      </c>
      <c r="E24" s="8">
        <f t="shared" si="7"/>
        <v>-117244500.2</v>
      </c>
    </row>
    <row r="25" spans="1:5" s="16" customFormat="1" ht="31.5" x14ac:dyDescent="0.25">
      <c r="A25" s="17" t="s">
        <v>20</v>
      </c>
      <c r="B25" s="18" t="s">
        <v>21</v>
      </c>
      <c r="C25" s="8">
        <f>C26</f>
        <v>-96316555.200000003</v>
      </c>
      <c r="D25" s="8">
        <f t="shared" si="7"/>
        <v>-108545292.70000002</v>
      </c>
      <c r="E25" s="8">
        <f t="shared" si="7"/>
        <v>-117244500.2</v>
      </c>
    </row>
    <row r="26" spans="1:5" s="16" customFormat="1" ht="31.5" x14ac:dyDescent="0.25">
      <c r="A26" s="17" t="s">
        <v>59</v>
      </c>
      <c r="B26" s="18" t="s">
        <v>58</v>
      </c>
      <c r="C26" s="8">
        <f>C27</f>
        <v>-96316555.200000003</v>
      </c>
      <c r="D26" s="8">
        <f t="shared" si="7"/>
        <v>-108545292.70000002</v>
      </c>
      <c r="E26" s="8">
        <f t="shared" si="7"/>
        <v>-117244500.2</v>
      </c>
    </row>
    <row r="27" spans="1:5" s="16" customFormat="1" ht="47.25" x14ac:dyDescent="0.25">
      <c r="A27" s="17" t="s">
        <v>22</v>
      </c>
      <c r="B27" s="18" t="s">
        <v>23</v>
      </c>
      <c r="C27" s="8">
        <f>-(87000035.5+C8+C14+C34+C43)</f>
        <v>-96316555.200000003</v>
      </c>
      <c r="D27" s="8">
        <f>-(87533459.4+D8+D14+D34+D43)</f>
        <v>-108545292.70000002</v>
      </c>
      <c r="E27" s="8">
        <f>-(94447418.2+E8+E14+E34+E43)</f>
        <v>-117244500.2</v>
      </c>
    </row>
    <row r="28" spans="1:5" s="16" customFormat="1" ht="31.5" x14ac:dyDescent="0.25">
      <c r="A28" s="17" t="s">
        <v>24</v>
      </c>
      <c r="B28" s="18" t="s">
        <v>25</v>
      </c>
      <c r="C28" s="8">
        <f>C29</f>
        <v>100879935.2</v>
      </c>
      <c r="D28" s="8">
        <f>D29</f>
        <v>106836789.3</v>
      </c>
      <c r="E28" s="8">
        <f t="shared" ref="D28:E30" si="8">E29</f>
        <v>118969500.19999999</v>
      </c>
    </row>
    <row r="29" spans="1:5" s="16" customFormat="1" ht="31.5" x14ac:dyDescent="0.25">
      <c r="A29" s="17" t="s">
        <v>26</v>
      </c>
      <c r="B29" s="18" t="s">
        <v>27</v>
      </c>
      <c r="C29" s="8">
        <f>C30</f>
        <v>100879935.2</v>
      </c>
      <c r="D29" s="8">
        <f t="shared" si="8"/>
        <v>106836789.3</v>
      </c>
      <c r="E29" s="8">
        <f t="shared" si="8"/>
        <v>118969500.19999999</v>
      </c>
    </row>
    <row r="30" spans="1:5" s="16" customFormat="1" ht="31.5" x14ac:dyDescent="0.25">
      <c r="A30" s="17" t="s">
        <v>57</v>
      </c>
      <c r="B30" s="18" t="s">
        <v>56</v>
      </c>
      <c r="C30" s="8">
        <f>C31</f>
        <v>100879935.2</v>
      </c>
      <c r="D30" s="8">
        <f t="shared" si="8"/>
        <v>106836789.3</v>
      </c>
      <c r="E30" s="8">
        <f t="shared" si="8"/>
        <v>118969500.19999999</v>
      </c>
    </row>
    <row r="31" spans="1:5" s="16" customFormat="1" ht="47.25" x14ac:dyDescent="0.25">
      <c r="A31" s="17" t="s">
        <v>28</v>
      </c>
      <c r="B31" s="18" t="s">
        <v>29</v>
      </c>
      <c r="C31" s="8">
        <f>(88337501.2-(C10+C18+C39))</f>
        <v>100879935.2</v>
      </c>
      <c r="D31" s="8">
        <f>(94594355.3-(D11+D19+D41))</f>
        <v>106836789.3</v>
      </c>
      <c r="E31" s="8">
        <f>(100341678.3-(E11+E19+E41))</f>
        <v>118969500.19999999</v>
      </c>
    </row>
    <row r="32" spans="1:5" s="16" customFormat="1" ht="47.25" x14ac:dyDescent="0.25">
      <c r="A32" s="13" t="s">
        <v>30</v>
      </c>
      <c r="B32" s="14" t="s">
        <v>31</v>
      </c>
      <c r="C32" s="15">
        <f>C33+C42</f>
        <v>-2423480.2999999998</v>
      </c>
      <c r="D32" s="15">
        <f t="shared" ref="D32:E32" si="9">D33+D42</f>
        <v>-13554.600000000006</v>
      </c>
      <c r="E32" s="15">
        <f t="shared" si="9"/>
        <v>3.1000000000058208</v>
      </c>
    </row>
    <row r="33" spans="1:5" s="16" customFormat="1" ht="47.25" x14ac:dyDescent="0.25">
      <c r="A33" s="13" t="s">
        <v>32</v>
      </c>
      <c r="B33" s="14" t="s">
        <v>33</v>
      </c>
      <c r="C33" s="15">
        <f>C34+C39</f>
        <v>-23480.300000000017</v>
      </c>
      <c r="D33" s="15">
        <f>D34+D39</f>
        <v>-13554.600000000006</v>
      </c>
      <c r="E33" s="15">
        <f>E34+E39</f>
        <v>3.1000000000058208</v>
      </c>
    </row>
    <row r="34" spans="1:5" s="16" customFormat="1" ht="47.25" x14ac:dyDescent="0.25">
      <c r="A34" s="17" t="s">
        <v>34</v>
      </c>
      <c r="B34" s="18" t="s">
        <v>35</v>
      </c>
      <c r="C34" s="8">
        <f>C35+C37</f>
        <v>196519.69999999998</v>
      </c>
      <c r="D34" s="8">
        <f t="shared" ref="D34:E34" si="10">D35+D37</f>
        <v>206445.4</v>
      </c>
      <c r="E34" s="8">
        <f t="shared" si="10"/>
        <v>220003.1</v>
      </c>
    </row>
    <row r="35" spans="1:5" s="16" customFormat="1" ht="50.25" customHeight="1" x14ac:dyDescent="0.25">
      <c r="A35" s="17" t="s">
        <v>53</v>
      </c>
      <c r="B35" s="18" t="s">
        <v>52</v>
      </c>
      <c r="C35" s="8">
        <f>C36</f>
        <v>8.4</v>
      </c>
      <c r="D35" s="8">
        <f t="shared" ref="D35:E35" si="11">D36</f>
        <v>7.5</v>
      </c>
      <c r="E35" s="8">
        <f t="shared" si="11"/>
        <v>3.1</v>
      </c>
    </row>
    <row r="36" spans="1:5" s="16" customFormat="1" ht="78.75" x14ac:dyDescent="0.25">
      <c r="A36" s="17" t="s">
        <v>36</v>
      </c>
      <c r="B36" s="18" t="s">
        <v>37</v>
      </c>
      <c r="C36" s="8">
        <v>8.4</v>
      </c>
      <c r="D36" s="8">
        <v>7.5</v>
      </c>
      <c r="E36" s="8">
        <v>3.1</v>
      </c>
    </row>
    <row r="37" spans="1:5" s="16" customFormat="1" ht="78.75" x14ac:dyDescent="0.25">
      <c r="A37" s="17" t="s">
        <v>55</v>
      </c>
      <c r="B37" s="18" t="s">
        <v>54</v>
      </c>
      <c r="C37" s="8">
        <f>C38</f>
        <v>196511.3</v>
      </c>
      <c r="D37" s="8">
        <f t="shared" ref="D37:E37" si="12">D38</f>
        <v>206437.9</v>
      </c>
      <c r="E37" s="8">
        <f t="shared" si="12"/>
        <v>220000</v>
      </c>
    </row>
    <row r="38" spans="1:5" s="16" customFormat="1" ht="94.5" x14ac:dyDescent="0.25">
      <c r="A38" s="17" t="s">
        <v>38</v>
      </c>
      <c r="B38" s="18" t="s">
        <v>39</v>
      </c>
      <c r="C38" s="8">
        <v>196511.3</v>
      </c>
      <c r="D38" s="8">
        <v>206437.9</v>
      </c>
      <c r="E38" s="8">
        <v>220000</v>
      </c>
    </row>
    <row r="39" spans="1:5" s="16" customFormat="1" ht="47.25" x14ac:dyDescent="0.25">
      <c r="A39" s="17" t="s">
        <v>40</v>
      </c>
      <c r="B39" s="18" t="s">
        <v>41</v>
      </c>
      <c r="C39" s="8">
        <f>C40</f>
        <v>-220000</v>
      </c>
      <c r="D39" s="8">
        <f>D40</f>
        <v>-220000</v>
      </c>
      <c r="E39" s="8">
        <f t="shared" ref="E39" si="13">E40</f>
        <v>-220000</v>
      </c>
    </row>
    <row r="40" spans="1:5" s="16" customFormat="1" ht="63" x14ac:dyDescent="0.25">
      <c r="A40" s="17" t="s">
        <v>51</v>
      </c>
      <c r="B40" s="18" t="s">
        <v>50</v>
      </c>
      <c r="C40" s="8">
        <f>C41</f>
        <v>-220000</v>
      </c>
      <c r="D40" s="8">
        <f t="shared" ref="D40:E40" si="14">D41</f>
        <v>-220000</v>
      </c>
      <c r="E40" s="8">
        <f t="shared" si="14"/>
        <v>-220000</v>
      </c>
    </row>
    <row r="41" spans="1:5" s="16" customFormat="1" ht="82.5" customHeight="1" x14ac:dyDescent="0.25">
      <c r="A41" s="17" t="s">
        <v>42</v>
      </c>
      <c r="B41" s="18" t="s">
        <v>43</v>
      </c>
      <c r="C41" s="8">
        <v>-220000</v>
      </c>
      <c r="D41" s="8">
        <v>-220000</v>
      </c>
      <c r="E41" s="8">
        <v>-220000</v>
      </c>
    </row>
    <row r="42" spans="1:5" s="16" customFormat="1" ht="37.5" customHeight="1" x14ac:dyDescent="0.25">
      <c r="A42" s="13" t="s">
        <v>78</v>
      </c>
      <c r="B42" s="14" t="s">
        <v>79</v>
      </c>
      <c r="C42" s="15">
        <f>C44</f>
        <v>-2400000</v>
      </c>
      <c r="D42" s="15">
        <f>D43</f>
        <v>0</v>
      </c>
      <c r="E42" s="15">
        <f>E43</f>
        <v>0</v>
      </c>
    </row>
    <row r="43" spans="1:5" s="16" customFormat="1" ht="148.5" customHeight="1" x14ac:dyDescent="0.25">
      <c r="A43" s="17" t="s">
        <v>80</v>
      </c>
      <c r="B43" s="18" t="s">
        <v>81</v>
      </c>
      <c r="C43" s="8">
        <f>C44</f>
        <v>-2400000</v>
      </c>
      <c r="D43" s="8">
        <f>D44</f>
        <v>0</v>
      </c>
      <c r="E43" s="8">
        <f>E44</f>
        <v>0</v>
      </c>
    </row>
    <row r="44" spans="1:5" s="16" customFormat="1" ht="324.75" customHeight="1" x14ac:dyDescent="0.25">
      <c r="A44" s="17" t="s">
        <v>82</v>
      </c>
      <c r="B44" s="18" t="s">
        <v>83</v>
      </c>
      <c r="C44" s="8">
        <v>-2400000</v>
      </c>
      <c r="D44" s="8">
        <v>0</v>
      </c>
      <c r="E44" s="8">
        <v>0</v>
      </c>
    </row>
    <row r="45" spans="1:5" s="16" customFormat="1" ht="36.6" customHeight="1" x14ac:dyDescent="0.25">
      <c r="A45" s="28" t="s">
        <v>44</v>
      </c>
      <c r="B45" s="29"/>
      <c r="C45" s="19">
        <f>C7+C12+C23+C32</f>
        <v>1337465.7000000002</v>
      </c>
      <c r="D45" s="19">
        <f>D7+D12+D23+D32</f>
        <v>7060895.8999999799</v>
      </c>
      <c r="E45" s="19">
        <f>E7+E12+E23+E32</f>
        <v>5894260.0999999847</v>
      </c>
    </row>
    <row r="49" spans="3:5" x14ac:dyDescent="0.25">
      <c r="C49" s="25"/>
      <c r="D49" s="25"/>
      <c r="E49" s="25"/>
    </row>
  </sheetData>
  <mergeCells count="6">
    <mergeCell ref="A45:B45"/>
    <mergeCell ref="A1:E1"/>
    <mergeCell ref="A2:E2"/>
    <mergeCell ref="A3:A4"/>
    <mergeCell ref="B3:B4"/>
    <mergeCell ref="C3:E3"/>
  </mergeCells>
  <pageMargins left="0.98425196850393704" right="0.35433070866141736" top="0.47244094488188981" bottom="0.51181102362204722" header="0.27" footer="0.31496062992125984"/>
  <pageSetup paperSize="9" scale="56" fitToHeight="2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2021-11-29T09:03:50Z</dcterms:modified>
</cp:coreProperties>
</file>