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Лист1" sheetId="1" r:id="rId1"/>
  </sheets>
  <definedNames>
    <definedName name="_xlnm._FilterDatabase" localSheetId="0" hidden="1">'Лист1'!$A$5:$M$41</definedName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<sst xmlns="http://schemas.openxmlformats.org/spreadsheetml/2006/main" count="94" uniqueCount="87">
  <si>
    <t>000 2 00 00000 00 0000 000</t>
  </si>
  <si>
    <t>БЕЗВОЗМЕЗДНЫЕ ПОСТУПЛЕНИЯ</t>
  </si>
  <si>
    <t>ИТОГО ДОХОДОВ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</si>
  <si>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</si>
  <si>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</si>
  <si>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</si>
  <si>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</si>
  <si>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</si>
  <si>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</si>
  <si>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</si>
  <si>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</si>
  <si>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</si>
  <si>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</si>
  <si>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/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</si>
  <si>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</si>
  <si>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</si>
  <si>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</si>
  <si>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</si>
  <si>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</si>
  <si>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</si>
  <si>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</si>
  <si>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</si>
  <si>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</si>
  <si>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</si>
  <si>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</si>
  <si>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</si>
  <si>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</si>
  <si>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</si>
  <si>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</si>
  <si>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</si>
  <si>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</si>
  <si>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</si>
  <si>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</si>
  <si>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</si>
  <si>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</si>
  <si>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</si>
  <si>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</si>
  <si>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</si>
  <si>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</si>
  <si>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</si>
  <si>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</si>
  <si>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</si>
  <si>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Наименование КБК</t>
  </si>
  <si>
    <t>(тыс. руб)</t>
  </si>
  <si>
    <t>000 1 09 00000 00 0000 000</t>
  </si>
  <si>
    <t>ЗАДОЛЖЕННОСТЬ И ПЕРЕРАСЧЕТЫ ПО ОТМЕНЕННЫМ НАЛОГАМ, СБОРАМ И ИНЫМ ОБЯЗАТЕЛЬНЫМ ПЛАТЕЖАМ</t>
  </si>
  <si>
    <t>000 1 17 00000 00 0000 000</t>
  </si>
  <si>
    <t>ПРОЧИЕ НЕНАЛОГОВЫЕ ДОХОДЫ</t>
  </si>
  <si>
    <t xml:space="preserve">в % </t>
  </si>
  <si>
    <t>в %</t>
  </si>
  <si>
    <t>Сведения о доходах областного бюджета Тверской области по видам доходов на 2019 год и плановый период 2020 и 2021 годов 
в сравнении с ожидаемым исполнением за 2018 год и отчетом за 2017 год</t>
  </si>
  <si>
    <t>Исполнено
за 2017 год</t>
  </si>
  <si>
    <t>Ожидаемая 
оценка 
2018 год</t>
  </si>
  <si>
    <t>2019 год
(проект)</t>
  </si>
  <si>
    <t>2020 год 
(проект)</t>
  </si>
  <si>
    <t>2021 год
(проект)</t>
  </si>
  <si>
    <t>к 
факту 
2017</t>
  </si>
  <si>
    <t>к ожидаемой оценке 
2018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</si>
  <si>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</si>
  <si>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</si>
  <si>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</si>
  <si>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</si>
  <si>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</si>
  <si>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</si>
  <si>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</si>
  <si>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</si>
  <si>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000 1 05 03000 01 0000 110</t>
  </si>
  <si>
    <t>Единый сельскохозяйственный налог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</si>
  <si>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</si>
  <si>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</si>
  <si>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</si>
  <si>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</si>
  <si>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000 1 06 05000 02 0000 110</t>
  </si>
  <si>
    <t>Налог на игорный бизнес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</si>
  <si>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</si>
  <si>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</si>
  <si>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</si>
  <si>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</si>
  <si>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</si>
  <si>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</si>
  <si>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</si>
  <si>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</si>
  <si>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</si>
  <si>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</si>
  <si>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000 2 04 00000 00 0000 000</t>
  </si>
  <si>
    <t>БЕЗВОЗМЕЗДНЫЕ ПОСТУПЛЕНИЯ ОТ НЕГОСУДАРСТВЕННЫХ ОРГАНИЗАЦИЙ</t>
  </si>
  <si>
    <t>Код бюджетной 
классификации 
Российской Федерации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</si>
</sst>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00"/>
    <numFmt numFmtId="175" formatCode="_-* #,##0.0\ _₽_-;\-* #,##0.0\ _₽_-;_-* &quot;-&quot;?\ _₽_-;_-@_-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#,##0.0_ ;\-#,##0.0\ 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19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19" borderId="1">
      <alignment/>
      <protection/>
    </xf>
    <xf numFmtId="0" fontId="33" fillId="0" borderId="2">
      <alignment horizontal="center" vertical="center" wrapText="1"/>
      <protection/>
    </xf>
    <xf numFmtId="0" fontId="33" fillId="19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19" borderId="3">
      <alignment shrinkToFit="1"/>
      <protection/>
    </xf>
    <xf numFmtId="0" fontId="35" fillId="0" borderId="2">
      <alignment horizontal="left"/>
      <protection/>
    </xf>
    <xf numFmtId="4" fontId="35" fillId="20" borderId="2">
      <alignment horizontal="right" vertical="top" shrinkToFit="1"/>
      <protection/>
    </xf>
    <xf numFmtId="10" fontId="35" fillId="20" borderId="2">
      <alignment horizontal="right" vertical="top" shrinkToFit="1"/>
      <protection/>
    </xf>
    <xf numFmtId="0" fontId="33" fillId="19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19" borderId="3">
      <alignment horizontal="center"/>
      <protection/>
    </xf>
    <xf numFmtId="0" fontId="33" fillId="19" borderId="3">
      <alignment horizontal="left"/>
      <protection/>
    </xf>
    <xf numFmtId="0" fontId="33" fillId="19" borderId="4">
      <alignment horizontal="center"/>
      <protection/>
    </xf>
    <xf numFmtId="0" fontId="33" fillId="19" borderId="4">
      <alignment horizontal="left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5" applyNumberFormat="0" applyAlignment="0" applyProtection="0"/>
    <xf numFmtId="0" fontId="37" fillId="29" borderId="6" applyNumberFormat="0" applyAlignment="0" applyProtection="0"/>
    <xf numFmtId="0" fontId="38" fillId="29" borderId="5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20" borderId="12" applyNumberFormat="0" applyFont="0" applyAlignment="0" applyProtection="0"/>
    <xf numFmtId="9" fontId="2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75" fontId="0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vertical="top" wrapText="1"/>
    </xf>
    <xf numFmtId="175" fontId="5" fillId="0" borderId="0" xfId="0" applyNumberFormat="1" applyFont="1" applyFill="1" applyAlignment="1">
      <alignment vertical="top" wrapText="1"/>
    </xf>
    <xf numFmtId="0" fontId="6" fillId="0" borderId="16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left" vertical="top" wrapText="1" indent="1"/>
    </xf>
    <xf numFmtId="0" fontId="0" fillId="0" borderId="2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right" vertical="top" wrapText="1" indent="1"/>
    </xf>
    <xf numFmtId="173" fontId="6" fillId="34" borderId="14" xfId="0" applyNumberFormat="1" applyFont="1" applyFill="1" applyBorder="1" applyAlignment="1">
      <alignment horizontal="right" vertical="top" wrapText="1" indent="1"/>
    </xf>
    <xf numFmtId="173" fontId="5" fillId="0" borderId="14" xfId="0" applyNumberFormat="1" applyFont="1" applyFill="1" applyBorder="1" applyAlignment="1">
      <alignment horizontal="right" vertical="top" wrapText="1" indent="1"/>
    </xf>
    <xf numFmtId="173" fontId="7" fillId="34" borderId="14" xfId="0" applyNumberFormat="1" applyFont="1" applyFill="1" applyBorder="1" applyAlignment="1">
      <alignment horizontal="right" vertical="top" wrapText="1" inden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20" zoomScaleNormal="120" zoomScalePageLayoutView="0" workbookViewId="0" topLeftCell="A1">
      <selection activeCell="H19" sqref="H19"/>
    </sheetView>
  </sheetViews>
  <sheetFormatPr defaultColWidth="9.33203125" defaultRowHeight="12.75"/>
  <cols>
    <col min="1" max="1" width="32.66015625" style="0" bestFit="1" customWidth="1"/>
    <col min="2" max="2" width="76.16015625" style="0" customWidth="1"/>
    <col min="3" max="5" width="19.66015625" style="0" bestFit="1" customWidth="1"/>
    <col min="6" max="6" width="11.33203125" style="13" bestFit="1" customWidth="1"/>
    <col min="7" max="7" width="13.5" style="13" bestFit="1" customWidth="1"/>
    <col min="8" max="8" width="19.66015625" style="13" bestFit="1" customWidth="1"/>
    <col min="9" max="9" width="13.16015625" style="13" bestFit="1" customWidth="1"/>
    <col min="10" max="10" width="13.5" style="13" bestFit="1" customWidth="1"/>
    <col min="11" max="11" width="19.66015625" style="13" bestFit="1" customWidth="1"/>
    <col min="12" max="12" width="13.16015625" style="13" bestFit="1" customWidth="1"/>
    <col min="13" max="13" width="13.5" style="13" bestFit="1" customWidth="1"/>
    <col min="15" max="15" width="13.83203125" style="0" bestFit="1" customWidth="1"/>
  </cols>
  <sheetData>
    <row r="1" spans="1:13" ht="2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"/>
      <c r="B2" s="1"/>
      <c r="C2" s="1"/>
      <c r="D2" s="2"/>
      <c r="E2" s="19"/>
      <c r="F2" s="19"/>
      <c r="G2" s="19"/>
      <c r="H2" s="10"/>
      <c r="I2" s="10"/>
      <c r="J2" s="10"/>
      <c r="K2" s="10"/>
      <c r="L2" s="10"/>
      <c r="M2" s="10" t="s">
        <v>43</v>
      </c>
    </row>
    <row r="3" spans="1:13" ht="12.75">
      <c r="A3" s="20" t="s">
        <v>86</v>
      </c>
      <c r="B3" s="21" t="s">
        <v>42</v>
      </c>
      <c r="C3" s="22" t="s">
        <v>51</v>
      </c>
      <c r="D3" s="24" t="s">
        <v>52</v>
      </c>
      <c r="E3" s="26" t="s">
        <v>53</v>
      </c>
      <c r="F3" s="28" t="s">
        <v>48</v>
      </c>
      <c r="G3" s="28"/>
      <c r="H3" s="29" t="s">
        <v>54</v>
      </c>
      <c r="I3" s="28" t="s">
        <v>49</v>
      </c>
      <c r="J3" s="28"/>
      <c r="K3" s="29" t="s">
        <v>55</v>
      </c>
      <c r="L3" s="28" t="s">
        <v>49</v>
      </c>
      <c r="M3" s="28"/>
    </row>
    <row r="4" spans="1:13" ht="38.25">
      <c r="A4" s="20" t="s">
        <v>13</v>
      </c>
      <c r="B4" s="21" t="s">
        <v>13</v>
      </c>
      <c r="C4" s="23"/>
      <c r="D4" s="25"/>
      <c r="E4" s="27"/>
      <c r="F4" s="11" t="s">
        <v>56</v>
      </c>
      <c r="G4" s="11" t="s">
        <v>57</v>
      </c>
      <c r="H4" s="30"/>
      <c r="I4" s="11" t="s">
        <v>56</v>
      </c>
      <c r="J4" s="11" t="s">
        <v>57</v>
      </c>
      <c r="K4" s="30"/>
      <c r="L4" s="11" t="s">
        <v>56</v>
      </c>
      <c r="M4" s="11" t="s">
        <v>57</v>
      </c>
    </row>
    <row r="5" spans="1:13" ht="15">
      <c r="A5" s="3" t="s">
        <v>14</v>
      </c>
      <c r="B5" s="4" t="s">
        <v>15</v>
      </c>
      <c r="C5" s="3">
        <v>3</v>
      </c>
      <c r="D5" s="3">
        <v>4</v>
      </c>
      <c r="E5" s="3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s="9" customFormat="1" ht="15">
      <c r="A6" s="8" t="s">
        <v>16</v>
      </c>
      <c r="B6" s="15" t="s">
        <v>17</v>
      </c>
      <c r="C6" s="31">
        <v>41690379.7</v>
      </c>
      <c r="D6" s="31">
        <f>D7+D10+D12+D15+D19+D22+D23+D24+D25+D26+D27+D28+D29+D30</f>
        <v>45043794.4</v>
      </c>
      <c r="E6" s="31">
        <f>E7+E10+E12+E15+E19+E22+E23+E24+E25+E26+E27+E28+E29+E30</f>
        <v>46316048.1</v>
      </c>
      <c r="F6" s="32">
        <f>E6/C6*100</f>
        <v>111.09528968861851</v>
      </c>
      <c r="G6" s="32">
        <f>E6/D6*100</f>
        <v>102.82448163381193</v>
      </c>
      <c r="H6" s="31">
        <f>H7+H10+H12+H15+H19+H22+H23+H24+H25+H26+H27+H28+H29+H30</f>
        <v>48749395.7</v>
      </c>
      <c r="I6" s="32">
        <f>H6/C6*100</f>
        <v>116.93200218082926</v>
      </c>
      <c r="J6" s="32">
        <f>H6/D6*100</f>
        <v>108.22666329371222</v>
      </c>
      <c r="K6" s="31">
        <f>K7+K10+K12+K15+K19+K22+K23+K24+K25+K26+K27+K28+K29+K30</f>
        <v>52219334.99999999</v>
      </c>
      <c r="L6" s="32">
        <f>K6/C6*100</f>
        <v>125.25511970810857</v>
      </c>
      <c r="M6" s="32">
        <f>K6/D6*100</f>
        <v>115.93014242157183</v>
      </c>
    </row>
    <row r="7" spans="1:13" ht="15">
      <c r="A7" s="5" t="s">
        <v>18</v>
      </c>
      <c r="B7" s="16" t="s">
        <v>19</v>
      </c>
      <c r="C7" s="33">
        <v>22953118.9</v>
      </c>
      <c r="D7" s="33">
        <v>25018176</v>
      </c>
      <c r="E7" s="33">
        <f>E8+E9</f>
        <v>27095905</v>
      </c>
      <c r="F7" s="34">
        <f aca="true" t="shared" si="0" ref="F7:F41">E7/C7*100</f>
        <v>118.04890271360901</v>
      </c>
      <c r="G7" s="34">
        <f aca="true" t="shared" si="1" ref="G7:G41">E7/D7*100</f>
        <v>108.30487802148325</v>
      </c>
      <c r="H7" s="33">
        <f>H8+H9</f>
        <v>28821819</v>
      </c>
      <c r="I7" s="34">
        <f aca="true" t="shared" si="2" ref="I7:I41">H7/C7*100</f>
        <v>125.56820328238705</v>
      </c>
      <c r="J7" s="34">
        <f aca="true" t="shared" si="3" ref="J7:J41">H7/D7*100</f>
        <v>115.20351843395777</v>
      </c>
      <c r="K7" s="33">
        <f>K8+K9</f>
        <v>30396335</v>
      </c>
      <c r="L7" s="34">
        <f aca="true" t="shared" si="4" ref="L7:L41">K7/C7*100</f>
        <v>132.42790721569435</v>
      </c>
      <c r="M7" s="34">
        <f aca="true" t="shared" si="5" ref="M7:M41">K7/D7*100</f>
        <v>121.49700681616437</v>
      </c>
    </row>
    <row r="8" spans="1:13" ht="15">
      <c r="A8" s="6" t="s">
        <v>58</v>
      </c>
      <c r="B8" s="17" t="s">
        <v>59</v>
      </c>
      <c r="C8" s="33">
        <v>10668257.2</v>
      </c>
      <c r="D8" s="33">
        <v>11636654</v>
      </c>
      <c r="E8" s="33">
        <v>12441472</v>
      </c>
      <c r="F8" s="34">
        <f t="shared" si="0"/>
        <v>116.62141028995813</v>
      </c>
      <c r="G8" s="34">
        <f t="shared" si="1"/>
        <v>106.91623210589573</v>
      </c>
      <c r="H8" s="33">
        <v>12904460</v>
      </c>
      <c r="I8" s="34">
        <f t="shared" si="2"/>
        <v>120.96127566178289</v>
      </c>
      <c r="J8" s="34">
        <f t="shared" si="3"/>
        <v>110.89493594980138</v>
      </c>
      <c r="K8" s="33">
        <v>13184689</v>
      </c>
      <c r="L8" s="34">
        <f t="shared" si="4"/>
        <v>123.58803085474919</v>
      </c>
      <c r="M8" s="34">
        <f t="shared" si="5"/>
        <v>113.30309382748685</v>
      </c>
    </row>
    <row r="9" spans="1:13" ht="15">
      <c r="A9" s="6" t="s">
        <v>60</v>
      </c>
      <c r="B9" s="17" t="s">
        <v>61</v>
      </c>
      <c r="C9" s="33">
        <v>12284861.7</v>
      </c>
      <c r="D9" s="33">
        <v>13381522</v>
      </c>
      <c r="E9" s="33">
        <v>14654433</v>
      </c>
      <c r="F9" s="34">
        <f t="shared" si="0"/>
        <v>119.2885468136772</v>
      </c>
      <c r="G9" s="34">
        <f t="shared" si="1"/>
        <v>109.51245306774521</v>
      </c>
      <c r="H9" s="33">
        <v>15917359</v>
      </c>
      <c r="I9" s="34">
        <f t="shared" si="2"/>
        <v>129.56889046622317</v>
      </c>
      <c r="J9" s="34">
        <f t="shared" si="3"/>
        <v>118.9502883154846</v>
      </c>
      <c r="K9" s="33">
        <v>17211646</v>
      </c>
      <c r="L9" s="34">
        <f t="shared" si="4"/>
        <v>140.10451578791483</v>
      </c>
      <c r="M9" s="34">
        <f t="shared" si="5"/>
        <v>128.6224840492733</v>
      </c>
    </row>
    <row r="10" spans="1:15" ht="25.5">
      <c r="A10" s="5" t="s">
        <v>20</v>
      </c>
      <c r="B10" s="16" t="s">
        <v>21</v>
      </c>
      <c r="C10" s="33">
        <v>5980840.199999998</v>
      </c>
      <c r="D10" s="33">
        <v>5965065.8</v>
      </c>
      <c r="E10" s="33">
        <f>E11</f>
        <v>6536487.8</v>
      </c>
      <c r="F10" s="34">
        <f t="shared" si="0"/>
        <v>109.29046056104295</v>
      </c>
      <c r="G10" s="34">
        <f t="shared" si="1"/>
        <v>109.57947521718872</v>
      </c>
      <c r="H10" s="33">
        <f>H11</f>
        <v>7454973.6</v>
      </c>
      <c r="I10" s="34">
        <f t="shared" si="2"/>
        <v>124.64759717204954</v>
      </c>
      <c r="J10" s="34">
        <f t="shared" si="3"/>
        <v>124.97722321856031</v>
      </c>
      <c r="K10" s="33">
        <f>K11</f>
        <v>8237479.3</v>
      </c>
      <c r="L10" s="34">
        <f t="shared" si="4"/>
        <v>137.73113851127476</v>
      </c>
      <c r="M10" s="34">
        <f t="shared" si="5"/>
        <v>138.09536350797674</v>
      </c>
      <c r="O10" s="7"/>
    </row>
    <row r="11" spans="1:15" ht="25.5">
      <c r="A11" s="6" t="s">
        <v>62</v>
      </c>
      <c r="B11" s="16" t="s">
        <v>63</v>
      </c>
      <c r="C11" s="33">
        <v>5980840.199999998</v>
      </c>
      <c r="D11" s="33">
        <f>D10</f>
        <v>5965065.8</v>
      </c>
      <c r="E11" s="33">
        <v>6536487.8</v>
      </c>
      <c r="F11" s="34">
        <f t="shared" si="0"/>
        <v>109.29046056104295</v>
      </c>
      <c r="G11" s="34">
        <f t="shared" si="1"/>
        <v>109.57947521718872</v>
      </c>
      <c r="H11" s="33">
        <v>7454973.6</v>
      </c>
      <c r="I11" s="34">
        <f t="shared" si="2"/>
        <v>124.64759717204954</v>
      </c>
      <c r="J11" s="34">
        <f t="shared" si="3"/>
        <v>124.97722321856031</v>
      </c>
      <c r="K11" s="33">
        <v>8237479.3</v>
      </c>
      <c r="L11" s="34">
        <f t="shared" si="4"/>
        <v>137.73113851127476</v>
      </c>
      <c r="M11" s="34">
        <f t="shared" si="5"/>
        <v>138.09536350797674</v>
      </c>
      <c r="O11" s="7"/>
    </row>
    <row r="12" spans="1:13" ht="15">
      <c r="A12" s="5" t="s">
        <v>22</v>
      </c>
      <c r="B12" s="16" t="s">
        <v>23</v>
      </c>
      <c r="C12" s="33">
        <v>2273250.4</v>
      </c>
      <c r="D12" s="33">
        <v>2625520</v>
      </c>
      <c r="E12" s="33">
        <f>E13+E14</f>
        <v>2818638</v>
      </c>
      <c r="F12" s="34">
        <f t="shared" si="0"/>
        <v>123.99153212510157</v>
      </c>
      <c r="G12" s="34">
        <f t="shared" si="1"/>
        <v>107.35541911697493</v>
      </c>
      <c r="H12" s="33">
        <f>H13+H14</f>
        <v>2980465</v>
      </c>
      <c r="I12" s="34">
        <f t="shared" si="2"/>
        <v>131.1102815598317</v>
      </c>
      <c r="J12" s="34">
        <f t="shared" si="3"/>
        <v>113.51903622901366</v>
      </c>
      <c r="K12" s="33">
        <f>K13+K14</f>
        <v>3873401</v>
      </c>
      <c r="L12" s="34">
        <f t="shared" si="4"/>
        <v>170.3904242137162</v>
      </c>
      <c r="M12" s="34">
        <f t="shared" si="5"/>
        <v>147.5289085590664</v>
      </c>
    </row>
    <row r="13" spans="1:13" ht="25.5">
      <c r="A13" s="6" t="s">
        <v>64</v>
      </c>
      <c r="B13" s="16" t="s">
        <v>65</v>
      </c>
      <c r="C13" s="33">
        <v>2273263.9</v>
      </c>
      <c r="D13" s="33">
        <v>2625520</v>
      </c>
      <c r="E13" s="33">
        <v>2818638</v>
      </c>
      <c r="F13" s="34">
        <f t="shared" si="0"/>
        <v>123.99079578926143</v>
      </c>
      <c r="G13" s="34">
        <f t="shared" si="1"/>
        <v>107.35541911697493</v>
      </c>
      <c r="H13" s="33">
        <v>2980465</v>
      </c>
      <c r="I13" s="34">
        <f t="shared" si="2"/>
        <v>131.1095029486018</v>
      </c>
      <c r="J13" s="34">
        <f t="shared" si="3"/>
        <v>113.51903622901366</v>
      </c>
      <c r="K13" s="33">
        <v>3873401</v>
      </c>
      <c r="L13" s="34">
        <f t="shared" si="4"/>
        <v>170.38941233351747</v>
      </c>
      <c r="M13" s="34">
        <f t="shared" si="5"/>
        <v>147.5289085590664</v>
      </c>
    </row>
    <row r="14" spans="1:13" ht="15">
      <c r="A14" s="6" t="s">
        <v>66</v>
      </c>
      <c r="B14" s="16" t="s">
        <v>67</v>
      </c>
      <c r="C14" s="33">
        <v>-13.5</v>
      </c>
      <c r="D14" s="33"/>
      <c r="E14" s="33"/>
      <c r="F14" s="34"/>
      <c r="G14" s="34"/>
      <c r="H14" s="33"/>
      <c r="I14" s="34"/>
      <c r="J14" s="34"/>
      <c r="K14" s="33"/>
      <c r="L14" s="34"/>
      <c r="M14" s="34"/>
    </row>
    <row r="15" spans="1:13" ht="15">
      <c r="A15" s="5" t="s">
        <v>24</v>
      </c>
      <c r="B15" s="16" t="s">
        <v>25</v>
      </c>
      <c r="C15" s="33">
        <v>8533737</v>
      </c>
      <c r="D15" s="33">
        <v>9487368</v>
      </c>
      <c r="E15" s="33">
        <f>E16+E17+E18</f>
        <v>7935979</v>
      </c>
      <c r="F15" s="34">
        <f t="shared" si="0"/>
        <v>92.99535479005272</v>
      </c>
      <c r="G15" s="34">
        <f t="shared" si="1"/>
        <v>83.64784627306541</v>
      </c>
      <c r="H15" s="33">
        <f>H16+H17+H18</f>
        <v>7437112</v>
      </c>
      <c r="I15" s="34">
        <f t="shared" si="2"/>
        <v>87.14953366854404</v>
      </c>
      <c r="J15" s="34">
        <f t="shared" si="3"/>
        <v>78.38962291754679</v>
      </c>
      <c r="K15" s="33">
        <f>K16+K17+K18</f>
        <v>7643095</v>
      </c>
      <c r="L15" s="34">
        <f t="shared" si="4"/>
        <v>89.56328276814718</v>
      </c>
      <c r="M15" s="34">
        <f t="shared" si="5"/>
        <v>80.5607519387885</v>
      </c>
    </row>
    <row r="16" spans="1:13" ht="15">
      <c r="A16" s="6" t="s">
        <v>68</v>
      </c>
      <c r="B16" s="16" t="s">
        <v>69</v>
      </c>
      <c r="C16" s="33">
        <v>7356988.9</v>
      </c>
      <c r="D16" s="33">
        <v>8287930</v>
      </c>
      <c r="E16" s="33">
        <v>6681303</v>
      </c>
      <c r="F16" s="34">
        <f t="shared" si="0"/>
        <v>90.8157276137796</v>
      </c>
      <c r="G16" s="34">
        <f t="shared" si="1"/>
        <v>80.61485799228517</v>
      </c>
      <c r="H16" s="33">
        <v>6122008</v>
      </c>
      <c r="I16" s="34">
        <f t="shared" si="2"/>
        <v>83.21350056678757</v>
      </c>
      <c r="J16" s="34">
        <f t="shared" si="3"/>
        <v>73.86655051381949</v>
      </c>
      <c r="K16" s="33">
        <v>6293473</v>
      </c>
      <c r="L16" s="34">
        <f t="shared" si="4"/>
        <v>85.54414157128876</v>
      </c>
      <c r="M16" s="34">
        <f t="shared" si="5"/>
        <v>75.93540244669055</v>
      </c>
    </row>
    <row r="17" spans="1:13" ht="15">
      <c r="A17" s="6" t="s">
        <v>70</v>
      </c>
      <c r="B17" s="16" t="s">
        <v>71</v>
      </c>
      <c r="C17" s="33">
        <v>1174728.6</v>
      </c>
      <c r="D17" s="33">
        <v>1196046</v>
      </c>
      <c r="E17" s="33">
        <v>1250800</v>
      </c>
      <c r="F17" s="34">
        <f t="shared" si="0"/>
        <v>106.47565744121663</v>
      </c>
      <c r="G17" s="34">
        <f t="shared" si="1"/>
        <v>104.57791757173219</v>
      </c>
      <c r="H17" s="33">
        <v>1311228</v>
      </c>
      <c r="I17" s="34">
        <f t="shared" si="2"/>
        <v>111.61965410563768</v>
      </c>
      <c r="J17" s="34">
        <f t="shared" si="3"/>
        <v>109.63023161316539</v>
      </c>
      <c r="K17" s="33">
        <v>1345746</v>
      </c>
      <c r="L17" s="34">
        <f t="shared" si="4"/>
        <v>114.5580349367505</v>
      </c>
      <c r="M17" s="34">
        <f t="shared" si="5"/>
        <v>112.5162410141416</v>
      </c>
    </row>
    <row r="18" spans="1:13" ht="15">
      <c r="A18" s="6" t="s">
        <v>72</v>
      </c>
      <c r="B18" s="16" t="s">
        <v>73</v>
      </c>
      <c r="C18" s="33">
        <v>2019.5</v>
      </c>
      <c r="D18" s="33">
        <v>3392</v>
      </c>
      <c r="E18" s="33">
        <v>3876</v>
      </c>
      <c r="F18" s="34">
        <f t="shared" si="0"/>
        <v>191.92869522158952</v>
      </c>
      <c r="G18" s="34">
        <f t="shared" si="1"/>
        <v>114.26886792452831</v>
      </c>
      <c r="H18" s="33">
        <v>3876</v>
      </c>
      <c r="I18" s="34">
        <f t="shared" si="2"/>
        <v>191.92869522158952</v>
      </c>
      <c r="J18" s="34">
        <f t="shared" si="3"/>
        <v>114.26886792452831</v>
      </c>
      <c r="K18" s="33">
        <v>3876</v>
      </c>
      <c r="L18" s="34">
        <f t="shared" si="4"/>
        <v>191.92869522158952</v>
      </c>
      <c r="M18" s="34">
        <f t="shared" si="5"/>
        <v>114.26886792452831</v>
      </c>
    </row>
    <row r="19" spans="1:13" ht="25.5">
      <c r="A19" s="5" t="s">
        <v>26</v>
      </c>
      <c r="B19" s="16" t="s">
        <v>27</v>
      </c>
      <c r="C19" s="33">
        <v>51104.7</v>
      </c>
      <c r="D19" s="33">
        <v>52100</v>
      </c>
      <c r="E19" s="33">
        <f>E20+E21</f>
        <v>53731</v>
      </c>
      <c r="F19" s="34">
        <f t="shared" si="0"/>
        <v>105.13905766005867</v>
      </c>
      <c r="G19" s="34">
        <f t="shared" si="1"/>
        <v>103.13051823416505</v>
      </c>
      <c r="H19" s="33">
        <f>H20+H21</f>
        <v>55472</v>
      </c>
      <c r="I19" s="34">
        <f t="shared" si="2"/>
        <v>108.54578933053125</v>
      </c>
      <c r="J19" s="34">
        <f t="shared" si="3"/>
        <v>106.4721689059501</v>
      </c>
      <c r="K19" s="33">
        <f>K20+K21</f>
        <v>57270</v>
      </c>
      <c r="L19" s="34">
        <f t="shared" si="4"/>
        <v>112.06405673059425</v>
      </c>
      <c r="M19" s="34">
        <f t="shared" si="5"/>
        <v>109.9232245681382</v>
      </c>
    </row>
    <row r="20" spans="1:13" ht="15">
      <c r="A20" s="6" t="s">
        <v>74</v>
      </c>
      <c r="B20" s="16" t="s">
        <v>75</v>
      </c>
      <c r="C20" s="33">
        <v>46252.799999999996</v>
      </c>
      <c r="D20" s="33">
        <v>47044</v>
      </c>
      <c r="E20" s="33">
        <v>48539</v>
      </c>
      <c r="F20" s="34">
        <f t="shared" si="0"/>
        <v>104.94283589317837</v>
      </c>
      <c r="G20" s="34">
        <f t="shared" si="1"/>
        <v>103.17787603094975</v>
      </c>
      <c r="H20" s="33">
        <v>50141</v>
      </c>
      <c r="I20" s="34">
        <f t="shared" si="2"/>
        <v>108.4064099903141</v>
      </c>
      <c r="J20" s="34">
        <f t="shared" si="3"/>
        <v>106.5831987075929</v>
      </c>
      <c r="K20" s="33">
        <v>51795</v>
      </c>
      <c r="L20" s="34">
        <f t="shared" si="4"/>
        <v>111.98240971357411</v>
      </c>
      <c r="M20" s="34">
        <f t="shared" si="5"/>
        <v>110.09905620270386</v>
      </c>
    </row>
    <row r="21" spans="1:13" ht="25.5">
      <c r="A21" s="6" t="s">
        <v>76</v>
      </c>
      <c r="B21" s="16" t="s">
        <v>77</v>
      </c>
      <c r="C21" s="33">
        <v>4851.9</v>
      </c>
      <c r="D21" s="33">
        <v>5056</v>
      </c>
      <c r="E21" s="33">
        <v>5192</v>
      </c>
      <c r="F21" s="34">
        <f t="shared" si="0"/>
        <v>107.00962509532349</v>
      </c>
      <c r="G21" s="34">
        <f t="shared" si="1"/>
        <v>102.68987341772151</v>
      </c>
      <c r="H21" s="33">
        <v>5331</v>
      </c>
      <c r="I21" s="34">
        <f t="shared" si="2"/>
        <v>109.87448216162741</v>
      </c>
      <c r="J21" s="34">
        <f t="shared" si="3"/>
        <v>105.43908227848102</v>
      </c>
      <c r="K21" s="33">
        <v>5475</v>
      </c>
      <c r="L21" s="34">
        <f t="shared" si="4"/>
        <v>112.84239164038831</v>
      </c>
      <c r="M21" s="34">
        <f t="shared" si="5"/>
        <v>108.2871835443038</v>
      </c>
    </row>
    <row r="22" spans="1:13" ht="15">
      <c r="A22" s="5" t="s">
        <v>28</v>
      </c>
      <c r="B22" s="16" t="s">
        <v>29</v>
      </c>
      <c r="C22" s="33">
        <v>193338.59999999998</v>
      </c>
      <c r="D22" s="33">
        <v>247186.7</v>
      </c>
      <c r="E22" s="33">
        <v>250284.4</v>
      </c>
      <c r="F22" s="34">
        <f t="shared" si="0"/>
        <v>129.45392177247587</v>
      </c>
      <c r="G22" s="34">
        <f t="shared" si="1"/>
        <v>101.2531823111842</v>
      </c>
      <c r="H22" s="33">
        <v>253547.2</v>
      </c>
      <c r="I22" s="34">
        <f t="shared" si="2"/>
        <v>131.14153097208734</v>
      </c>
      <c r="J22" s="34">
        <f t="shared" si="3"/>
        <v>102.57315624182046</v>
      </c>
      <c r="K22" s="33">
        <v>253870.2</v>
      </c>
      <c r="L22" s="34">
        <f t="shared" si="4"/>
        <v>131.3085953865395</v>
      </c>
      <c r="M22" s="34">
        <f t="shared" si="5"/>
        <v>102.70382670265026</v>
      </c>
    </row>
    <row r="23" spans="1:13" ht="25.5">
      <c r="A23" s="5" t="s">
        <v>44</v>
      </c>
      <c r="B23" s="16" t="s">
        <v>45</v>
      </c>
      <c r="C23" s="33">
        <v>309.4</v>
      </c>
      <c r="D23" s="33">
        <v>330</v>
      </c>
      <c r="E23" s="33">
        <v>330</v>
      </c>
      <c r="F23" s="34">
        <f t="shared" si="0"/>
        <v>106.65804783451843</v>
      </c>
      <c r="G23" s="34">
        <f t="shared" si="1"/>
        <v>100</v>
      </c>
      <c r="H23" s="33">
        <v>330</v>
      </c>
      <c r="I23" s="34">
        <f t="shared" si="2"/>
        <v>106.65804783451843</v>
      </c>
      <c r="J23" s="34">
        <f t="shared" si="3"/>
        <v>100</v>
      </c>
      <c r="K23" s="33">
        <v>330</v>
      </c>
      <c r="L23" s="34">
        <f t="shared" si="4"/>
        <v>106.65804783451843</v>
      </c>
      <c r="M23" s="34">
        <f t="shared" si="5"/>
        <v>100</v>
      </c>
    </row>
    <row r="24" spans="1:13" ht="25.5">
      <c r="A24" s="5" t="s">
        <v>30</v>
      </c>
      <c r="B24" s="16" t="s">
        <v>31</v>
      </c>
      <c r="C24" s="33">
        <v>89022.09999999999</v>
      </c>
      <c r="D24" s="33">
        <v>173108</v>
      </c>
      <c r="E24" s="33">
        <v>132811.2</v>
      </c>
      <c r="F24" s="34">
        <f t="shared" si="0"/>
        <v>149.189021602501</v>
      </c>
      <c r="G24" s="34">
        <f t="shared" si="1"/>
        <v>76.72158421332348</v>
      </c>
      <c r="H24" s="33">
        <v>138152.8</v>
      </c>
      <c r="I24" s="34">
        <f t="shared" si="2"/>
        <v>155.18932939124107</v>
      </c>
      <c r="J24" s="34">
        <f t="shared" si="3"/>
        <v>79.80728793585506</v>
      </c>
      <c r="K24" s="33">
        <v>143456.9</v>
      </c>
      <c r="L24" s="34">
        <f t="shared" si="4"/>
        <v>161.1475128086172</v>
      </c>
      <c r="M24" s="34">
        <f t="shared" si="5"/>
        <v>82.87132888139196</v>
      </c>
    </row>
    <row r="25" spans="1:13" ht="15">
      <c r="A25" s="5" t="s">
        <v>32</v>
      </c>
      <c r="B25" s="16" t="s">
        <v>33</v>
      </c>
      <c r="C25" s="33">
        <v>287712.1</v>
      </c>
      <c r="D25" s="33">
        <v>311703.4</v>
      </c>
      <c r="E25" s="33">
        <v>352986.2</v>
      </c>
      <c r="F25" s="34">
        <f t="shared" si="0"/>
        <v>122.68729747549723</v>
      </c>
      <c r="G25" s="34">
        <f t="shared" si="1"/>
        <v>113.244257200916</v>
      </c>
      <c r="H25" s="33">
        <v>412252.5</v>
      </c>
      <c r="I25" s="34">
        <f t="shared" si="2"/>
        <v>143.28646588030188</v>
      </c>
      <c r="J25" s="34">
        <f t="shared" si="3"/>
        <v>132.2579413634885</v>
      </c>
      <c r="K25" s="33">
        <v>416017.9</v>
      </c>
      <c r="L25" s="34">
        <f t="shared" si="4"/>
        <v>144.5952047202742</v>
      </c>
      <c r="M25" s="34">
        <f t="shared" si="5"/>
        <v>133.46594871919908</v>
      </c>
    </row>
    <row r="26" spans="1:13" ht="25.5">
      <c r="A26" s="5" t="s">
        <v>34</v>
      </c>
      <c r="B26" s="16" t="s">
        <v>35</v>
      </c>
      <c r="C26" s="33">
        <v>258930.3</v>
      </c>
      <c r="D26" s="33">
        <v>248650.8</v>
      </c>
      <c r="E26" s="33">
        <v>227484.2</v>
      </c>
      <c r="F26" s="34">
        <f t="shared" si="0"/>
        <v>87.85538038615026</v>
      </c>
      <c r="G26" s="34">
        <f t="shared" si="1"/>
        <v>91.48741930450255</v>
      </c>
      <c r="H26" s="33">
        <v>228804.2</v>
      </c>
      <c r="I26" s="34">
        <f t="shared" si="2"/>
        <v>88.36517008631282</v>
      </c>
      <c r="J26" s="34">
        <f t="shared" si="3"/>
        <v>92.01828427658387</v>
      </c>
      <c r="K26" s="33">
        <v>229571</v>
      </c>
      <c r="L26" s="34">
        <f t="shared" si="4"/>
        <v>88.66131155758904</v>
      </c>
      <c r="M26" s="34">
        <f t="shared" si="5"/>
        <v>92.32666856491112</v>
      </c>
    </row>
    <row r="27" spans="1:13" ht="25.5">
      <c r="A27" s="5" t="s">
        <v>36</v>
      </c>
      <c r="B27" s="16" t="s">
        <v>37</v>
      </c>
      <c r="C27" s="33">
        <v>3357.8999999999996</v>
      </c>
      <c r="D27" s="33">
        <v>71738.9</v>
      </c>
      <c r="E27" s="33">
        <v>13981</v>
      </c>
      <c r="F27" s="34">
        <f t="shared" si="0"/>
        <v>416.3614163614164</v>
      </c>
      <c r="G27" s="34">
        <f t="shared" si="1"/>
        <v>19.48872926682734</v>
      </c>
      <c r="H27" s="33">
        <v>68988</v>
      </c>
      <c r="I27" s="34">
        <f t="shared" si="2"/>
        <v>2054.4983471812743</v>
      </c>
      <c r="J27" s="34">
        <f t="shared" si="3"/>
        <v>96.1653998040115</v>
      </c>
      <c r="K27" s="33">
        <v>70981.7</v>
      </c>
      <c r="L27" s="34">
        <f t="shared" si="4"/>
        <v>2113.871765091277</v>
      </c>
      <c r="M27" s="34">
        <f t="shared" si="5"/>
        <v>98.94450570053347</v>
      </c>
    </row>
    <row r="28" spans="1:13" ht="15">
      <c r="A28" s="5" t="s">
        <v>38</v>
      </c>
      <c r="B28" s="16" t="s">
        <v>39</v>
      </c>
      <c r="C28" s="33">
        <v>6043.9</v>
      </c>
      <c r="D28" s="33">
        <v>6032.5</v>
      </c>
      <c r="E28" s="33">
        <v>6083</v>
      </c>
      <c r="F28" s="34">
        <f t="shared" si="0"/>
        <v>100.64693327156307</v>
      </c>
      <c r="G28" s="34">
        <f t="shared" si="1"/>
        <v>100.83713220058019</v>
      </c>
      <c r="H28" s="33">
        <v>6122.9</v>
      </c>
      <c r="I28" s="34">
        <f t="shared" si="2"/>
        <v>101.30710302950081</v>
      </c>
      <c r="J28" s="34">
        <f t="shared" si="3"/>
        <v>101.49854952341484</v>
      </c>
      <c r="K28" s="33">
        <v>6160.9</v>
      </c>
      <c r="L28" s="34">
        <f t="shared" si="4"/>
        <v>101.93583613229869</v>
      </c>
      <c r="M28" s="34">
        <f t="shared" si="5"/>
        <v>102.12847078325736</v>
      </c>
    </row>
    <row r="29" spans="1:13" ht="15">
      <c r="A29" s="5" t="s">
        <v>40</v>
      </c>
      <c r="B29" s="16" t="s">
        <v>41</v>
      </c>
      <c r="C29" s="33">
        <v>1055559.5</v>
      </c>
      <c r="D29" s="33">
        <v>836696.1</v>
      </c>
      <c r="E29" s="33">
        <v>891148</v>
      </c>
      <c r="F29" s="34">
        <f t="shared" si="0"/>
        <v>84.42423188839663</v>
      </c>
      <c r="G29" s="34">
        <f t="shared" si="1"/>
        <v>106.50796627353706</v>
      </c>
      <c r="H29" s="33">
        <v>891158.4</v>
      </c>
      <c r="I29" s="34">
        <f t="shared" si="2"/>
        <v>84.42521714787277</v>
      </c>
      <c r="J29" s="34">
        <f t="shared" si="3"/>
        <v>106.50920925769822</v>
      </c>
      <c r="K29" s="33">
        <v>891167.8</v>
      </c>
      <c r="L29" s="34">
        <f t="shared" si="4"/>
        <v>84.42610767086082</v>
      </c>
      <c r="M29" s="34">
        <f t="shared" si="5"/>
        <v>106.51033272415158</v>
      </c>
    </row>
    <row r="30" spans="1:13" ht="15">
      <c r="A30" s="5" t="s">
        <v>46</v>
      </c>
      <c r="B30" s="16" t="s">
        <v>47</v>
      </c>
      <c r="C30" s="33">
        <v>4054.7000000000003</v>
      </c>
      <c r="D30" s="33">
        <v>118.2</v>
      </c>
      <c r="E30" s="33">
        <v>199.3</v>
      </c>
      <c r="F30" s="34">
        <f t="shared" si="0"/>
        <v>4.915283498162626</v>
      </c>
      <c r="G30" s="34">
        <f t="shared" si="1"/>
        <v>168.61252115059222</v>
      </c>
      <c r="H30" s="33">
        <v>198.1</v>
      </c>
      <c r="I30" s="34">
        <f t="shared" si="2"/>
        <v>4.885688213677954</v>
      </c>
      <c r="J30" s="34">
        <f t="shared" si="3"/>
        <v>167.59729272419628</v>
      </c>
      <c r="K30" s="33">
        <v>198.3</v>
      </c>
      <c r="L30" s="34">
        <f t="shared" si="4"/>
        <v>4.890620761092066</v>
      </c>
      <c r="M30" s="34">
        <f t="shared" si="5"/>
        <v>167.76649746192894</v>
      </c>
    </row>
    <row r="31" spans="1:13" s="9" customFormat="1" ht="15">
      <c r="A31" s="8" t="s">
        <v>0</v>
      </c>
      <c r="B31" s="15" t="s">
        <v>1</v>
      </c>
      <c r="C31" s="31">
        <v>13262233.899999999</v>
      </c>
      <c r="D31" s="31">
        <f>D32+D37+D38+D39+D40</f>
        <v>13023213.700000001</v>
      </c>
      <c r="E31" s="31">
        <f>E32</f>
        <v>13067712.799999999</v>
      </c>
      <c r="F31" s="32">
        <f t="shared" si="0"/>
        <v>98.53327047715544</v>
      </c>
      <c r="G31" s="32">
        <f t="shared" si="1"/>
        <v>100.34169062279918</v>
      </c>
      <c r="H31" s="31">
        <f>H32</f>
        <v>9786728.1</v>
      </c>
      <c r="I31" s="32">
        <f t="shared" si="2"/>
        <v>73.79396392639404</v>
      </c>
      <c r="J31" s="32">
        <f t="shared" si="3"/>
        <v>75.14833377878149</v>
      </c>
      <c r="K31" s="31">
        <f>K32</f>
        <v>7857352.8</v>
      </c>
      <c r="L31" s="32">
        <f t="shared" si="4"/>
        <v>59.24607316720603</v>
      </c>
      <c r="M31" s="32">
        <f t="shared" si="5"/>
        <v>60.33343981754672</v>
      </c>
    </row>
    <row r="32" spans="1:13" ht="25.5">
      <c r="A32" s="5" t="s">
        <v>3</v>
      </c>
      <c r="B32" s="16" t="s">
        <v>4</v>
      </c>
      <c r="C32" s="33">
        <v>12967830.7</v>
      </c>
      <c r="D32" s="33">
        <f>D33+D34+D35+D36</f>
        <v>12997869.700000001</v>
      </c>
      <c r="E32" s="33">
        <f>E33+E34+E35+E36</f>
        <v>13067712.799999999</v>
      </c>
      <c r="F32" s="34">
        <f t="shared" si="0"/>
        <v>100.77022982726017</v>
      </c>
      <c r="G32" s="34">
        <f t="shared" si="1"/>
        <v>100.53734266931448</v>
      </c>
      <c r="H32" s="33">
        <f>H33+H34+H35+H36</f>
        <v>9786728.1</v>
      </c>
      <c r="I32" s="34">
        <f t="shared" si="2"/>
        <v>75.46927721689025</v>
      </c>
      <c r="J32" s="34">
        <f t="shared" si="3"/>
        <v>75.29486235732921</v>
      </c>
      <c r="K32" s="33">
        <f>K33+K34+K35+K36</f>
        <v>7857352.8</v>
      </c>
      <c r="L32" s="34">
        <f t="shared" si="4"/>
        <v>60.59111181949653</v>
      </c>
      <c r="M32" s="34">
        <f t="shared" si="5"/>
        <v>60.45108145683288</v>
      </c>
    </row>
    <row r="33" spans="1:13" ht="25.5">
      <c r="A33" s="6" t="s">
        <v>5</v>
      </c>
      <c r="B33" s="16" t="s">
        <v>6</v>
      </c>
      <c r="C33" s="33">
        <v>5177649.3</v>
      </c>
      <c r="D33" s="33">
        <v>4926785.8</v>
      </c>
      <c r="E33" s="33">
        <v>4586558.3</v>
      </c>
      <c r="F33" s="34">
        <f t="shared" si="0"/>
        <v>88.58379612539613</v>
      </c>
      <c r="G33" s="34">
        <f t="shared" si="1"/>
        <v>93.09433139959118</v>
      </c>
      <c r="H33" s="33">
        <v>2303382.3</v>
      </c>
      <c r="I33" s="34">
        <f t="shared" si="2"/>
        <v>44.48702811911189</v>
      </c>
      <c r="J33" s="34">
        <f t="shared" si="3"/>
        <v>46.752231444687524</v>
      </c>
      <c r="K33" s="33">
        <v>2135420.5</v>
      </c>
      <c r="L33" s="34">
        <f t="shared" si="4"/>
        <v>41.243050200406586</v>
      </c>
      <c r="M33" s="34">
        <f t="shared" si="5"/>
        <v>43.343075722918584</v>
      </c>
    </row>
    <row r="34" spans="1:13" ht="25.5">
      <c r="A34" s="6" t="s">
        <v>7</v>
      </c>
      <c r="B34" s="16" t="s">
        <v>8</v>
      </c>
      <c r="C34" s="33">
        <v>4069602.0999999996</v>
      </c>
      <c r="D34" s="33">
        <v>4048811.6</v>
      </c>
      <c r="E34" s="33">
        <f>3745005.5-626.3</f>
        <v>3744379.2</v>
      </c>
      <c r="F34" s="34">
        <f t="shared" si="0"/>
        <v>92.00848407268121</v>
      </c>
      <c r="G34" s="34">
        <f t="shared" si="1"/>
        <v>92.48094428498477</v>
      </c>
      <c r="H34" s="33">
        <f>3417287.6+50457.3</f>
        <v>3467744.9</v>
      </c>
      <c r="I34" s="34">
        <f t="shared" si="2"/>
        <v>85.21090796567066</v>
      </c>
      <c r="J34" s="34">
        <f t="shared" si="3"/>
        <v>85.64846287241421</v>
      </c>
      <c r="K34" s="33">
        <v>1889020.4</v>
      </c>
      <c r="L34" s="34">
        <f t="shared" si="4"/>
        <v>46.41781563853626</v>
      </c>
      <c r="M34" s="34">
        <f t="shared" si="5"/>
        <v>46.656169430061894</v>
      </c>
    </row>
    <row r="35" spans="1:13" ht="25.5">
      <c r="A35" s="6" t="s">
        <v>9</v>
      </c>
      <c r="B35" s="16" t="s">
        <v>10</v>
      </c>
      <c r="C35" s="33">
        <v>2645585.6</v>
      </c>
      <c r="D35" s="33">
        <v>2774224.7</v>
      </c>
      <c r="E35" s="33">
        <v>3200942.6</v>
      </c>
      <c r="F35" s="34">
        <f t="shared" si="0"/>
        <v>120.99183636318554</v>
      </c>
      <c r="G35" s="34">
        <f t="shared" si="1"/>
        <v>115.3815190240358</v>
      </c>
      <c r="H35" s="33">
        <v>3245054.1</v>
      </c>
      <c r="I35" s="34">
        <f t="shared" si="2"/>
        <v>122.65919878003568</v>
      </c>
      <c r="J35" s="34">
        <f t="shared" si="3"/>
        <v>116.97156686695205</v>
      </c>
      <c r="K35" s="33">
        <f>3255178+49787.9</f>
        <v>3304965.9</v>
      </c>
      <c r="L35" s="34">
        <f t="shared" si="4"/>
        <v>124.92379380958228</v>
      </c>
      <c r="M35" s="34">
        <f t="shared" si="5"/>
        <v>119.13115401214615</v>
      </c>
    </row>
    <row r="36" spans="1:13" ht="15">
      <c r="A36" s="6" t="s">
        <v>11</v>
      </c>
      <c r="B36" s="16" t="s">
        <v>12</v>
      </c>
      <c r="C36" s="33">
        <v>1074993.7000000002</v>
      </c>
      <c r="D36" s="33">
        <v>1248047.6</v>
      </c>
      <c r="E36" s="33">
        <v>1535832.7</v>
      </c>
      <c r="F36" s="34">
        <f t="shared" si="0"/>
        <v>142.86899541829868</v>
      </c>
      <c r="G36" s="34">
        <f t="shared" si="1"/>
        <v>123.05882403844211</v>
      </c>
      <c r="H36" s="33">
        <v>770546.8</v>
      </c>
      <c r="I36" s="34">
        <f t="shared" si="2"/>
        <v>71.6791921664285</v>
      </c>
      <c r="J36" s="34">
        <f t="shared" si="3"/>
        <v>61.740177217599715</v>
      </c>
      <c r="K36" s="33">
        <v>527946</v>
      </c>
      <c r="L36" s="34">
        <f t="shared" si="4"/>
        <v>49.11154363044174</v>
      </c>
      <c r="M36" s="34">
        <f t="shared" si="5"/>
        <v>42.301751952409504</v>
      </c>
    </row>
    <row r="37" spans="1:13" ht="25.5">
      <c r="A37" s="5" t="s">
        <v>84</v>
      </c>
      <c r="B37" s="16" t="s">
        <v>85</v>
      </c>
      <c r="C37" s="33">
        <v>7065.5</v>
      </c>
      <c r="D37" s="33">
        <v>7749.5</v>
      </c>
      <c r="E37" s="33">
        <v>0</v>
      </c>
      <c r="F37" s="34">
        <f t="shared" si="0"/>
        <v>0</v>
      </c>
      <c r="G37" s="34">
        <f t="shared" si="1"/>
        <v>0</v>
      </c>
      <c r="H37" s="33">
        <v>0</v>
      </c>
      <c r="I37" s="34">
        <f t="shared" si="2"/>
        <v>0</v>
      </c>
      <c r="J37" s="34">
        <f t="shared" si="3"/>
        <v>0</v>
      </c>
      <c r="K37" s="33">
        <v>0</v>
      </c>
      <c r="L37" s="34">
        <f t="shared" si="4"/>
        <v>0</v>
      </c>
      <c r="M37" s="34">
        <f t="shared" si="5"/>
        <v>0</v>
      </c>
    </row>
    <row r="38" spans="1:13" ht="15">
      <c r="A38" s="5" t="s">
        <v>78</v>
      </c>
      <c r="B38" s="16" t="s">
        <v>79</v>
      </c>
      <c r="C38" s="33">
        <v>334.8</v>
      </c>
      <c r="D38" s="33">
        <v>3000</v>
      </c>
      <c r="E38" s="33">
        <v>0</v>
      </c>
      <c r="F38" s="34">
        <f t="shared" si="0"/>
        <v>0</v>
      </c>
      <c r="G38" s="34">
        <f t="shared" si="1"/>
        <v>0</v>
      </c>
      <c r="H38" s="33">
        <v>0</v>
      </c>
      <c r="I38" s="34">
        <f t="shared" si="2"/>
        <v>0</v>
      </c>
      <c r="J38" s="34">
        <f t="shared" si="3"/>
        <v>0</v>
      </c>
      <c r="K38" s="33">
        <v>0</v>
      </c>
      <c r="L38" s="34">
        <f t="shared" si="4"/>
        <v>0</v>
      </c>
      <c r="M38" s="34">
        <f t="shared" si="5"/>
        <v>0</v>
      </c>
    </row>
    <row r="39" spans="1:13" ht="63.75">
      <c r="A39" s="5" t="s">
        <v>80</v>
      </c>
      <c r="B39" s="16" t="s">
        <v>81</v>
      </c>
      <c r="C39" s="33">
        <v>373109.19999999995</v>
      </c>
      <c r="D39" s="33">
        <v>14594.5</v>
      </c>
      <c r="E39" s="33">
        <v>0</v>
      </c>
      <c r="F39" s="34">
        <f t="shared" si="0"/>
        <v>0</v>
      </c>
      <c r="G39" s="34">
        <f t="shared" si="1"/>
        <v>0</v>
      </c>
      <c r="H39" s="33">
        <v>0</v>
      </c>
      <c r="I39" s="34">
        <f t="shared" si="2"/>
        <v>0</v>
      </c>
      <c r="J39" s="34">
        <f t="shared" si="3"/>
        <v>0</v>
      </c>
      <c r="K39" s="33">
        <v>0</v>
      </c>
      <c r="L39" s="34">
        <f t="shared" si="4"/>
        <v>0</v>
      </c>
      <c r="M39" s="34">
        <f t="shared" si="5"/>
        <v>0</v>
      </c>
    </row>
    <row r="40" spans="1:13" ht="38.25">
      <c r="A40" s="5" t="s">
        <v>82</v>
      </c>
      <c r="B40" s="16" t="s">
        <v>83</v>
      </c>
      <c r="C40" s="33">
        <v>-86106.3</v>
      </c>
      <c r="D40" s="33">
        <v>0</v>
      </c>
      <c r="E40" s="33">
        <v>0</v>
      </c>
      <c r="F40" s="34">
        <f t="shared" si="0"/>
        <v>0</v>
      </c>
      <c r="G40" s="34">
        <v>0</v>
      </c>
      <c r="H40" s="33">
        <v>0</v>
      </c>
      <c r="I40" s="34">
        <f t="shared" si="2"/>
        <v>0</v>
      </c>
      <c r="J40" s="34">
        <v>0</v>
      </c>
      <c r="K40" s="33">
        <v>0</v>
      </c>
      <c r="L40" s="34">
        <f t="shared" si="4"/>
        <v>0</v>
      </c>
      <c r="M40" s="34">
        <v>0</v>
      </c>
    </row>
    <row r="41" spans="1:13" s="9" customFormat="1" ht="15">
      <c r="A41" s="8" t="s">
        <v>13</v>
      </c>
      <c r="B41" s="15" t="s">
        <v>2</v>
      </c>
      <c r="C41" s="31">
        <f>C31+C6</f>
        <v>54952613.6</v>
      </c>
      <c r="D41" s="31">
        <f>D31+D6</f>
        <v>58067008.1</v>
      </c>
      <c r="E41" s="31">
        <f>E31+E6</f>
        <v>59383760.9</v>
      </c>
      <c r="F41" s="32">
        <f t="shared" si="0"/>
        <v>108.06357879946222</v>
      </c>
      <c r="G41" s="32">
        <f t="shared" si="1"/>
        <v>102.26764361224252</v>
      </c>
      <c r="H41" s="31">
        <f>H31+H6</f>
        <v>58536123.800000004</v>
      </c>
      <c r="I41" s="32">
        <f t="shared" si="2"/>
        <v>106.52109147361828</v>
      </c>
      <c r="J41" s="32">
        <f t="shared" si="3"/>
        <v>100.80788681103066</v>
      </c>
      <c r="K41" s="31">
        <f>K31+K6</f>
        <v>60076687.79999999</v>
      </c>
      <c r="L41" s="32">
        <f t="shared" si="4"/>
        <v>109.32453229121752</v>
      </c>
      <c r="M41" s="32">
        <f t="shared" si="5"/>
        <v>103.46096650362806</v>
      </c>
    </row>
    <row r="42" spans="1:13" ht="12.75">
      <c r="A42" s="2"/>
      <c r="B42" s="2"/>
      <c r="C42" s="2"/>
      <c r="D42" s="2"/>
      <c r="E42" s="14"/>
      <c r="F42" s="14"/>
      <c r="G42" s="14"/>
      <c r="H42" s="14"/>
      <c r="I42" s="14"/>
      <c r="J42" s="14"/>
      <c r="K42" s="14"/>
      <c r="L42" s="14"/>
      <c r="M42" s="14"/>
    </row>
  </sheetData>
  <sheetProtection/>
  <autoFilter ref="A5:M41"/>
  <mergeCells count="12">
    <mergeCell ref="K3:K4"/>
    <mergeCell ref="L3:M3"/>
    <mergeCell ref="A1:M1"/>
    <mergeCell ref="E2:G2"/>
    <mergeCell ref="A3:A4"/>
    <mergeCell ref="B3:B4"/>
    <mergeCell ref="C3:C4"/>
    <mergeCell ref="D3:D4"/>
    <mergeCell ref="E3:E4"/>
    <mergeCell ref="F3:G3"/>
    <mergeCell ref="H3:H4"/>
    <mergeCell ref="I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2014-12-24T11:34:49Z</cp:lastPrinted>
  <dcterms:created xsi:type="dcterms:W3CDTF">2006-09-16T00:00:00Z</dcterms:created>
  <dcterms:modified xsi:type="dcterms:W3CDTF">2018-10-16T14:58:34Z</dcterms:modified>
  <cp:category/>
  <cp:version/>
  <cp:contentType/>
  <cp:contentStatus/>
</cp:coreProperties>
</file>