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5.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<sst xmlns="http://schemas.openxmlformats.org/spreadsheetml/2006/main" count="72" uniqueCount="60">
  <si>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</si>
  <si>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</si>
  <si>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</si>
  <si>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</si>
  <si>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</si>
  <si>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</si>
  <si>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</si>
  <si>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</si>
  <si>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</si>
  <si>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</si>
  <si>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</si>
  <si>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</si>
  <si>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Бологовский р-он</t>
  </si>
  <si>
    <t>Калининский р-он</t>
  </si>
  <si>
    <t>Конаковский р-он</t>
  </si>
  <si>
    <t>Кувшиновский р-он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</si>
  <si>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</si>
  <si>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</si>
  <si>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</si>
  <si>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</si>
  <si>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</si>
  <si>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</si>
  <si>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</si>
  <si>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</si>
  <si>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</si>
  <si>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</si>
  <si>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</si>
  <si>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</si>
  <si>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</si>
  <si>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</si>
  <si>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</si>
  <si>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</si>
  <si>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</si>
  <si>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</si>
  <si>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</si>
  <si>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</si>
  <si>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</si>
  <si>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</si>
  <si>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</si>
  <si>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</si>
  <si>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</si>
  <si>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</si>
  <si>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</si>
  <si>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Цветков Д.Е.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</si>
  <si>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</si>
  <si>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</si>
  <si>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</si>
  <si>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</si>
  <si>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</si>
  <si>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</si>
  <si>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</si>
  <si>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</si>
  <si>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</si>
  <si>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</si>
  <si>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Начальник управления сводного бюджетного планирования и анализа исполнения бюджета</t>
  </si>
  <si>
    <t>КОНСОЛИДИРОВАННЫХ БЮДЖЕТОВ МУНИЦИПАЛЬНЫХ ОБРАЗОВАНИЙ НА 1 мая 2023 года по отчетным данным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</si>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</sst>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5" xfId="52" applyFont="1" applyFill="1" applyBorder="1" applyAlignment="1" applyProtection="1">
      <alignment horizontal="center" vertical="top"/>
      <protection locked="0"/>
    </xf>
    <xf numFmtId="0" fontId="12" fillId="0" borderId="46" xfId="52" applyFont="1" applyFill="1" applyBorder="1" applyAlignment="1" applyProtection="1">
      <alignment horizontal="center" vertical="top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6" xfId="52" applyFont="1" applyFill="1" applyBorder="1" applyAlignment="1" applyProtection="1">
      <alignment horizontal="center" vertical="center"/>
      <protection locked="0"/>
    </xf>
    <xf numFmtId="0" fontId="14" fillId="0" borderId="47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60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5162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="80" zoomScaleNormal="80" zoomScalePageLayoutView="0" workbookViewId="0" topLeftCell="L2">
      <pane xSplit="1" ySplit="16" topLeftCell="M42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O42" sqref="O42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50.42187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3" t="s">
        <v>24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4" t="s">
        <v>55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22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5" t="s">
        <v>7</v>
      </c>
      <c r="N15" s="86"/>
      <c r="O15" s="86"/>
      <c r="P15" s="86"/>
      <c r="Q15" s="87"/>
      <c r="R15" s="85" t="s">
        <v>8</v>
      </c>
      <c r="S15" s="86"/>
      <c r="T15" s="86"/>
      <c r="U15" s="86"/>
      <c r="V15" s="87"/>
      <c r="W15" s="9"/>
      <c r="X15" s="10"/>
      <c r="Y15" s="88" t="s">
        <v>9</v>
      </c>
      <c r="Z15" s="89"/>
      <c r="AA15" s="89"/>
      <c r="AB15" s="90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23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23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10470735.4</v>
      </c>
      <c r="N19" s="33">
        <v>3267439.35355</v>
      </c>
      <c r="O19" s="34">
        <f aca="true" t="shared" si="0" ref="O19:O59">N19/M19*100</f>
        <v>31.205442872236077</v>
      </c>
      <c r="P19" s="33">
        <v>2797284.9601999996</v>
      </c>
      <c r="Q19" s="35">
        <f aca="true" t="shared" si="1" ref="Q19:Q58">N19/P19*100</f>
        <v>116.80752587024188</v>
      </c>
      <c r="R19" s="82">
        <v>10601580.3</v>
      </c>
      <c r="S19" s="33">
        <v>3025287.7482600003</v>
      </c>
      <c r="T19" s="34">
        <f aca="true" t="shared" si="2" ref="T19:T59">S19/R19*100</f>
        <v>28.536196139173704</v>
      </c>
      <c r="U19" s="33">
        <v>2799519.78693</v>
      </c>
      <c r="V19" s="35">
        <f aca="true" t="shared" si="3" ref="V19:V58">S19/U19*100</f>
        <v>108.06452457968089</v>
      </c>
      <c r="W19" s="36"/>
      <c r="X19" s="33"/>
      <c r="Y19" s="37">
        <f aca="true" t="shared" si="4" ref="Y19:Z59">M19-R19</f>
        <v>-130844.90000000037</v>
      </c>
      <c r="Z19" s="37">
        <f t="shared" si="4"/>
        <v>242151.60528999986</v>
      </c>
      <c r="AA19" s="37">
        <f aca="true" t="shared" si="5" ref="AA19:AA59">N19-S19</f>
        <v>242151.60528999986</v>
      </c>
      <c r="AB19" s="38">
        <f aca="true" t="shared" si="6" ref="AB19:AB58">P19-U19</f>
        <v>-2234.826730000321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1201983.98131</v>
      </c>
      <c r="N20" s="33">
        <v>327678.96998</v>
      </c>
      <c r="O20" s="34">
        <f t="shared" si="0"/>
        <v>27.26150889489178</v>
      </c>
      <c r="P20" s="33">
        <v>287349.14998000005</v>
      </c>
      <c r="Q20" s="35">
        <f t="shared" si="1"/>
        <v>114.0351276496927</v>
      </c>
      <c r="R20" s="82">
        <v>1302246.87351</v>
      </c>
      <c r="S20" s="33">
        <v>325307.44362</v>
      </c>
      <c r="T20" s="34">
        <f t="shared" si="2"/>
        <v>24.98047415104828</v>
      </c>
      <c r="U20" s="33">
        <v>282834.75969</v>
      </c>
      <c r="V20" s="35">
        <f t="shared" si="3"/>
        <v>115.01678364305434</v>
      </c>
      <c r="W20" s="36"/>
      <c r="X20" s="33"/>
      <c r="Y20" s="37">
        <f t="shared" si="4"/>
        <v>-100262.89220000012</v>
      </c>
      <c r="Z20" s="37">
        <f t="shared" si="4"/>
        <v>2371.526360000018</v>
      </c>
      <c r="AA20" s="37">
        <f t="shared" si="5"/>
        <v>2371.526360000018</v>
      </c>
      <c r="AB20" s="38">
        <f t="shared" si="6"/>
        <v>4514.3902900000685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22</v>
      </c>
      <c r="K21" s="76">
        <v>8</v>
      </c>
      <c r="L21" s="32" t="s">
        <v>56</v>
      </c>
      <c r="M21" s="33">
        <v>1791177.11253</v>
      </c>
      <c r="N21" s="33">
        <v>549594.38561</v>
      </c>
      <c r="O21" s="34">
        <f>N21/M21*100</f>
        <v>30.683419398638335</v>
      </c>
      <c r="P21" s="33">
        <v>552046.40569</v>
      </c>
      <c r="Q21" s="35">
        <f>N21/P21*100</f>
        <v>99.55583080430796</v>
      </c>
      <c r="R21" s="82">
        <v>982646.64631</v>
      </c>
      <c r="S21" s="33">
        <v>235957.39665</v>
      </c>
      <c r="T21" s="34">
        <f>S21/R21*100</f>
        <v>24.01243595915774</v>
      </c>
      <c r="U21" s="33">
        <v>168750.94652</v>
      </c>
      <c r="V21" s="35">
        <f>S21/U21*100</f>
        <v>139.8258211381557</v>
      </c>
      <c r="W21" s="36"/>
      <c r="X21" s="33"/>
      <c r="Y21" s="37">
        <f>M21-R21</f>
        <v>808530.4662200001</v>
      </c>
      <c r="Z21" s="37">
        <f>N21-S21</f>
        <v>313636.98896</v>
      </c>
      <c r="AA21" s="37">
        <f>N21-S21</f>
        <v>313636.98896</v>
      </c>
      <c r="AB21" s="38">
        <f>P21-U21</f>
        <v>383295.45917000005</v>
      </c>
      <c r="AC21" s="39">
        <v>0.04482958977807662</v>
      </c>
      <c r="AD21" s="40">
        <v>0.07779996109706276</v>
      </c>
      <c r="AE21" s="40">
        <v>-3.053170838287878</v>
      </c>
      <c r="AF21" s="41">
        <v>-4.995951417004049</v>
      </c>
      <c r="AG21" s="6"/>
      <c r="AH21" s="74">
        <v>-14212295.09</v>
      </c>
      <c r="AI21" s="75">
        <v>-3979766.26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76">
        <v>2</v>
      </c>
      <c r="L22" s="32" t="s">
        <v>27</v>
      </c>
      <c r="M22" s="33">
        <v>726464.61189</v>
      </c>
      <c r="N22" s="33">
        <v>223004.72229</v>
      </c>
      <c r="O22" s="34">
        <f t="shared" si="0"/>
        <v>30.69725883960429</v>
      </c>
      <c r="P22" s="33">
        <v>240043.94485</v>
      </c>
      <c r="Q22" s="35">
        <f t="shared" si="1"/>
        <v>92.90162367117922</v>
      </c>
      <c r="R22" s="82">
        <v>1898543.04653</v>
      </c>
      <c r="S22" s="33">
        <v>554066.1231</v>
      </c>
      <c r="T22" s="34">
        <f t="shared" si="2"/>
        <v>29.18375351629115</v>
      </c>
      <c r="U22" s="33">
        <v>595540.1219400001</v>
      </c>
      <c r="V22" s="35">
        <f t="shared" si="3"/>
        <v>93.03590181214044</v>
      </c>
      <c r="W22" s="36"/>
      <c r="X22" s="33"/>
      <c r="Y22" s="37">
        <f>M22-R22</f>
        <v>-1172078.43464</v>
      </c>
      <c r="Z22" s="37">
        <f t="shared" si="4"/>
        <v>-331061.40080999996</v>
      </c>
      <c r="AA22" s="37">
        <f t="shared" si="5"/>
        <v>-331061.40080999996</v>
      </c>
      <c r="AB22" s="38">
        <f t="shared" si="6"/>
        <v>-355496.1770900001</v>
      </c>
      <c r="AC22" s="39">
        <v>0.05264114157869501</v>
      </c>
      <c r="AD22" s="40">
        <v>0.08801779244764033</v>
      </c>
      <c r="AE22" s="40">
        <v>-0.7809643293817446</v>
      </c>
      <c r="AF22" s="41">
        <v>-0.9574920297555791</v>
      </c>
      <c r="AG22" s="6"/>
      <c r="AH22" s="74">
        <v>-156394000</v>
      </c>
      <c r="AI22" s="75">
        <v>261175207.41</v>
      </c>
    </row>
    <row r="23" spans="1:35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76">
        <v>3</v>
      </c>
      <c r="L23" s="32" t="s">
        <v>28</v>
      </c>
      <c r="M23" s="33">
        <v>818241.45516</v>
      </c>
      <c r="N23" s="33">
        <v>215119.37903</v>
      </c>
      <c r="O23" s="34">
        <f t="shared" si="0"/>
        <v>26.290452246511425</v>
      </c>
      <c r="P23" s="33">
        <v>163060.05847</v>
      </c>
      <c r="Q23" s="35">
        <f t="shared" si="1"/>
        <v>131.9264699451693</v>
      </c>
      <c r="R23" s="82">
        <v>789193.32681</v>
      </c>
      <c r="S23" s="33">
        <v>208826.60034</v>
      </c>
      <c r="T23" s="34">
        <f t="shared" si="2"/>
        <v>26.460766107095512</v>
      </c>
      <c r="U23" s="33">
        <v>234269.18791</v>
      </c>
      <c r="V23" s="35">
        <f t="shared" si="3"/>
        <v>89.13959287732949</v>
      </c>
      <c r="W23" s="36"/>
      <c r="X23" s="33"/>
      <c r="Y23" s="37">
        <f t="shared" si="4"/>
        <v>29048.128350000014</v>
      </c>
      <c r="Z23" s="37">
        <f t="shared" si="4"/>
        <v>6292.7786900000065</v>
      </c>
      <c r="AA23" s="37">
        <f t="shared" si="5"/>
        <v>6292.7786900000065</v>
      </c>
      <c r="AB23" s="38">
        <f t="shared" si="6"/>
        <v>-71209.12944000002</v>
      </c>
      <c r="AC23" s="39">
        <v>0.05305699273247036</v>
      </c>
      <c r="AD23" s="40">
        <v>0.09998672155092285</v>
      </c>
      <c r="AE23" s="40">
        <v>-4.928972390007813</v>
      </c>
      <c r="AF23" s="41">
        <v>-1.2989623865110247</v>
      </c>
      <c r="AG23" s="6"/>
      <c r="AH23" s="74">
        <v>-16626000.81</v>
      </c>
      <c r="AI23" s="75">
        <v>32816853.4</v>
      </c>
    </row>
    <row r="24" spans="1:35" ht="30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76">
        <v>32</v>
      </c>
      <c r="L24" s="32" t="s">
        <v>30</v>
      </c>
      <c r="M24" s="33">
        <v>761180.0551799999</v>
      </c>
      <c r="N24" s="33">
        <v>224528.40724</v>
      </c>
      <c r="O24" s="34">
        <f t="shared" si="0"/>
        <v>29.497410725889907</v>
      </c>
      <c r="P24" s="33">
        <v>197355.55427000002</v>
      </c>
      <c r="Q24" s="35">
        <f t="shared" si="1"/>
        <v>113.76847642849974</v>
      </c>
      <c r="R24" s="82">
        <v>827796.61188</v>
      </c>
      <c r="S24" s="33">
        <v>177762.15433000002</v>
      </c>
      <c r="T24" s="34">
        <f t="shared" si="2"/>
        <v>21.474134078211108</v>
      </c>
      <c r="U24" s="33">
        <v>164264.83338</v>
      </c>
      <c r="V24" s="35">
        <f t="shared" si="3"/>
        <v>108.2168049437436</v>
      </c>
      <c r="W24" s="36"/>
      <c r="X24" s="33"/>
      <c r="Y24" s="37">
        <f t="shared" si="4"/>
        <v>-66616.55670000007</v>
      </c>
      <c r="Z24" s="37">
        <f t="shared" si="4"/>
        <v>46766.25290999998</v>
      </c>
      <c r="AA24" s="37">
        <f t="shared" si="5"/>
        <v>46766.25290999998</v>
      </c>
      <c r="AB24" s="38">
        <f t="shared" si="6"/>
        <v>33090.720890000026</v>
      </c>
      <c r="AC24" s="39">
        <v>0.049568551283218514</v>
      </c>
      <c r="AD24" s="40">
        <v>0.09525568375112994</v>
      </c>
      <c r="AE24" s="40">
        <v>-5.384875528323849</v>
      </c>
      <c r="AF24" s="41">
        <v>-1.7695113056163385</v>
      </c>
      <c r="AG24" s="6"/>
      <c r="AH24" s="74">
        <v>-5631000</v>
      </c>
      <c r="AI24" s="75">
        <v>12269215.19</v>
      </c>
    </row>
    <row r="25" spans="1:35" ht="27.7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10</v>
      </c>
      <c r="K25" s="76">
        <v>18</v>
      </c>
      <c r="L25" s="32" t="s">
        <v>32</v>
      </c>
      <c r="M25" s="33">
        <v>1121118.53</v>
      </c>
      <c r="N25" s="33">
        <v>350794.08204</v>
      </c>
      <c r="O25" s="34">
        <f aca="true" t="shared" si="7" ref="O25:O32">N25/M25*100</f>
        <v>31.289651598212366</v>
      </c>
      <c r="P25" s="33">
        <v>299721.45952</v>
      </c>
      <c r="Q25" s="35">
        <f aca="true" t="shared" si="8" ref="Q25:Q32">N25/P25*100</f>
        <v>117.04002863251506</v>
      </c>
      <c r="R25" s="82">
        <v>771141.41892</v>
      </c>
      <c r="S25" s="33">
        <v>219758.5109</v>
      </c>
      <c r="T25" s="34">
        <f aca="true" t="shared" si="9" ref="T25:T32">S25/R25*100</f>
        <v>28.497822255193668</v>
      </c>
      <c r="U25" s="33">
        <v>204865.14025</v>
      </c>
      <c r="V25" s="35">
        <f aca="true" t="shared" si="10" ref="V25:V32">S25/U25*100</f>
        <v>107.26984133651307</v>
      </c>
      <c r="W25" s="36"/>
      <c r="X25" s="33"/>
      <c r="Y25" s="37">
        <f aca="true" t="shared" si="11" ref="Y25:Z32">M25-R25</f>
        <v>349977.11108000006</v>
      </c>
      <c r="Z25" s="37">
        <f t="shared" si="11"/>
        <v>131035.57114000001</v>
      </c>
      <c r="AA25" s="37">
        <f aca="true" t="shared" si="12" ref="AA25:AA32">N25-S25</f>
        <v>131035.57114000001</v>
      </c>
      <c r="AB25" s="38">
        <f aca="true" t="shared" si="13" ref="AB25:AB32">P25-U25</f>
        <v>94856.31926999998</v>
      </c>
      <c r="AC25" s="39">
        <v>0.04860619573455789</v>
      </c>
      <c r="AD25" s="40">
        <v>0.08714529444458431</v>
      </c>
      <c r="AE25" s="40">
        <v>-17.246020336017715</v>
      </c>
      <c r="AF25" s="41">
        <v>-0.9037758830694276</v>
      </c>
      <c r="AG25" s="6"/>
      <c r="AH25" s="74">
        <v>-3807293.57</v>
      </c>
      <c r="AI25" s="75">
        <v>8960428.83</v>
      </c>
    </row>
    <row r="26" spans="1:35" ht="34.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</v>
      </c>
      <c r="K26" s="73">
        <v>1</v>
      </c>
      <c r="L26" s="32" t="s">
        <v>33</v>
      </c>
      <c r="M26" s="33">
        <v>490314.21265</v>
      </c>
      <c r="N26" s="33">
        <v>145877.83393</v>
      </c>
      <c r="O26" s="34">
        <f t="shared" si="7"/>
        <v>29.751908096152146</v>
      </c>
      <c r="P26" s="33">
        <v>110487.89090000001</v>
      </c>
      <c r="Q26" s="35">
        <f t="shared" si="8"/>
        <v>132.03060782654507</v>
      </c>
      <c r="R26" s="82">
        <v>1194805.21037</v>
      </c>
      <c r="S26" s="33">
        <v>363607.79831</v>
      </c>
      <c r="T26" s="34">
        <f t="shared" si="9"/>
        <v>30.432391418631337</v>
      </c>
      <c r="U26" s="33">
        <v>318999.84113</v>
      </c>
      <c r="V26" s="35">
        <f t="shared" si="10"/>
        <v>113.98369260059323</v>
      </c>
      <c r="W26" s="36"/>
      <c r="X26" s="33"/>
      <c r="Y26" s="37">
        <f t="shared" si="11"/>
        <v>-704490.99772</v>
      </c>
      <c r="Z26" s="37"/>
      <c r="AA26" s="37">
        <f t="shared" si="12"/>
        <v>-217729.96438</v>
      </c>
      <c r="AB26" s="38">
        <f t="shared" si="13"/>
        <v>-208511.95023000002</v>
      </c>
      <c r="AC26" s="39"/>
      <c r="AD26" s="40"/>
      <c r="AE26" s="40"/>
      <c r="AF26" s="41"/>
      <c r="AG26" s="6"/>
      <c r="AH26" s="74">
        <v>-20084000</v>
      </c>
      <c r="AI26" s="75">
        <v>13085172.12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17</v>
      </c>
      <c r="K27" s="76">
        <v>20</v>
      </c>
      <c r="L27" s="32" t="s">
        <v>26</v>
      </c>
      <c r="M27" s="33">
        <v>927900.14428</v>
      </c>
      <c r="N27" s="33">
        <v>270577.06646</v>
      </c>
      <c r="O27" s="34">
        <f t="shared" si="7"/>
        <v>29.16014919579014</v>
      </c>
      <c r="P27" s="33">
        <v>174193.3916</v>
      </c>
      <c r="Q27" s="35">
        <f t="shared" si="8"/>
        <v>155.33141870348658</v>
      </c>
      <c r="R27" s="82">
        <v>513937.11915</v>
      </c>
      <c r="S27" s="33">
        <v>131045.99016</v>
      </c>
      <c r="T27" s="34">
        <f t="shared" si="9"/>
        <v>25.498448210305728</v>
      </c>
      <c r="U27" s="33">
        <v>115686.45903</v>
      </c>
      <c r="V27" s="35">
        <f t="shared" si="10"/>
        <v>113.27686166452457</v>
      </c>
      <c r="W27" s="36"/>
      <c r="X27" s="33"/>
      <c r="Y27" s="37">
        <f t="shared" si="11"/>
        <v>413963.02513</v>
      </c>
      <c r="Z27" s="37">
        <f t="shared" si="11"/>
        <v>139531.07630000002</v>
      </c>
      <c r="AA27" s="37">
        <f t="shared" si="12"/>
        <v>139531.07630000002</v>
      </c>
      <c r="AB27" s="38">
        <f t="shared" si="13"/>
        <v>58506.932570000004</v>
      </c>
      <c r="AC27" s="39">
        <v>0.13957391820972345</v>
      </c>
      <c r="AD27" s="40">
        <v>0.2368926520534707</v>
      </c>
      <c r="AE27" s="40">
        <v>-3.4826414625722295</v>
      </c>
      <c r="AF27" s="41">
        <v>-1.1295938104448742</v>
      </c>
      <c r="AG27" s="6"/>
      <c r="AH27" s="74">
        <v>-11215236</v>
      </c>
      <c r="AI27" s="75">
        <v>9986027.35</v>
      </c>
    </row>
    <row r="28" spans="1:35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23</v>
      </c>
      <c r="K28" s="76">
        <v>24</v>
      </c>
      <c r="L28" s="32" t="s">
        <v>44</v>
      </c>
      <c r="M28" s="33">
        <v>270811</v>
      </c>
      <c r="N28" s="33">
        <v>72351.55831000001</v>
      </c>
      <c r="O28" s="34">
        <f t="shared" si="7"/>
        <v>26.71662462381514</v>
      </c>
      <c r="P28" s="33">
        <v>561851.4665499999</v>
      </c>
      <c r="Q28" s="35">
        <f t="shared" si="8"/>
        <v>12.87734617020197</v>
      </c>
      <c r="R28" s="82">
        <v>370806.51271</v>
      </c>
      <c r="S28" s="33">
        <v>82755.35319</v>
      </c>
      <c r="T28" s="34">
        <f t="shared" si="9"/>
        <v>22.317664429675546</v>
      </c>
      <c r="U28" s="33">
        <v>507873.2513</v>
      </c>
      <c r="V28" s="35">
        <f t="shared" si="10"/>
        <v>16.294489418013576</v>
      </c>
      <c r="W28" s="36"/>
      <c r="X28" s="33"/>
      <c r="Y28" s="37">
        <f t="shared" si="11"/>
        <v>-99995.51270999998</v>
      </c>
      <c r="Z28" s="37">
        <f t="shared" si="11"/>
        <v>-10403.794879999987</v>
      </c>
      <c r="AA28" s="37">
        <f t="shared" si="12"/>
        <v>-10403.794879999987</v>
      </c>
      <c r="AB28" s="38">
        <f t="shared" si="13"/>
        <v>53978.21524999989</v>
      </c>
      <c r="AC28" s="39">
        <v>0.04411640647726169</v>
      </c>
      <c r="AD28" s="40">
        <v>0.07559558029409347</v>
      </c>
      <c r="AE28" s="40">
        <v>-10.02289817969905</v>
      </c>
      <c r="AF28" s="41">
        <v>-2.823170731707317</v>
      </c>
      <c r="AG28" s="6"/>
      <c r="AH28" s="74">
        <v>-4218026.19</v>
      </c>
      <c r="AI28" s="75">
        <v>1247952.13</v>
      </c>
    </row>
    <row r="29" spans="1:35" ht="31.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27</v>
      </c>
      <c r="K29" s="76">
        <v>37</v>
      </c>
      <c r="L29" s="32" t="s">
        <v>45</v>
      </c>
      <c r="M29" s="33">
        <v>467680.32732</v>
      </c>
      <c r="N29" s="33">
        <v>193603.98768000002</v>
      </c>
      <c r="O29" s="34">
        <f t="shared" si="7"/>
        <v>41.396649884640276</v>
      </c>
      <c r="P29" s="33">
        <v>97227.24078000001</v>
      </c>
      <c r="Q29" s="35">
        <f t="shared" si="8"/>
        <v>199.1252514488975</v>
      </c>
      <c r="R29" s="82">
        <v>494127.46492</v>
      </c>
      <c r="S29" s="33">
        <v>195935.57883</v>
      </c>
      <c r="T29" s="34">
        <f t="shared" si="9"/>
        <v>39.65284116755628</v>
      </c>
      <c r="U29" s="33">
        <v>106699.84828</v>
      </c>
      <c r="V29" s="35">
        <f t="shared" si="10"/>
        <v>183.63248119700137</v>
      </c>
      <c r="W29" s="36"/>
      <c r="X29" s="33"/>
      <c r="Y29" s="37">
        <f t="shared" si="11"/>
        <v>-26447.137600000016</v>
      </c>
      <c r="Z29" s="37">
        <f t="shared" si="11"/>
        <v>-2331.591149999993</v>
      </c>
      <c r="AA29" s="37">
        <f t="shared" si="12"/>
        <v>-2331.591149999993</v>
      </c>
      <c r="AB29" s="38">
        <f t="shared" si="13"/>
        <v>-9472.607499999998</v>
      </c>
      <c r="AC29" s="39">
        <v>0.04296173872865241</v>
      </c>
      <c r="AD29" s="40">
        <v>0.07131163257179098</v>
      </c>
      <c r="AE29" s="40">
        <v>-6.090692068682046</v>
      </c>
      <c r="AF29" s="41">
        <v>0.9505154639175257</v>
      </c>
      <c r="AG29" s="6"/>
      <c r="AH29" s="74">
        <v>-14439646</v>
      </c>
      <c r="AI29" s="75">
        <v>30555080.4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28</v>
      </c>
      <c r="K30" s="77">
        <v>38</v>
      </c>
      <c r="L30" s="32" t="s">
        <v>46</v>
      </c>
      <c r="M30" s="33">
        <v>219811.6</v>
      </c>
      <c r="N30" s="33">
        <v>76506.74767</v>
      </c>
      <c r="O30" s="34">
        <f t="shared" si="7"/>
        <v>34.80560064618973</v>
      </c>
      <c r="P30" s="33">
        <v>111261.41997</v>
      </c>
      <c r="Q30" s="35">
        <f t="shared" si="8"/>
        <v>68.7630516405677</v>
      </c>
      <c r="R30" s="82">
        <v>231083.28365</v>
      </c>
      <c r="S30" s="33">
        <v>59120.77970000001</v>
      </c>
      <c r="T30" s="34">
        <f t="shared" si="9"/>
        <v>25.58418712343757</v>
      </c>
      <c r="U30" s="33">
        <v>86511.32093</v>
      </c>
      <c r="V30" s="35">
        <f t="shared" si="10"/>
        <v>68.33877816735355</v>
      </c>
      <c r="W30" s="36"/>
      <c r="X30" s="33"/>
      <c r="Y30" s="37">
        <f t="shared" si="11"/>
        <v>-11271.683649999992</v>
      </c>
      <c r="Z30" s="37">
        <f t="shared" si="11"/>
        <v>17385.96796999999</v>
      </c>
      <c r="AA30" s="37">
        <f t="shared" si="12"/>
        <v>17385.96796999999</v>
      </c>
      <c r="AB30" s="38">
        <f t="shared" si="13"/>
        <v>24750.09904</v>
      </c>
      <c r="AC30" s="42">
        <v>0.05674108794868632</v>
      </c>
      <c r="AD30" s="43">
        <v>0.10209177162514564</v>
      </c>
      <c r="AE30" s="43">
        <v>-4.45850167955961</v>
      </c>
      <c r="AF30" s="44">
        <v>-2.6930860033726813</v>
      </c>
      <c r="AG30" s="1"/>
      <c r="AH30" s="74">
        <v>-3662640</v>
      </c>
      <c r="AI30" s="75">
        <v>10714862.44</v>
      </c>
    </row>
    <row r="31" spans="1:35" ht="32.25" customHeight="1">
      <c r="A31" s="1"/>
      <c r="B31" s="1"/>
      <c r="C31" s="1"/>
      <c r="D31" s="1"/>
      <c r="E31" s="1"/>
      <c r="F31" s="1"/>
      <c r="G31" s="1"/>
      <c r="H31" s="1"/>
      <c r="I31" s="1"/>
      <c r="J31" s="1">
        <v>29</v>
      </c>
      <c r="K31" s="73">
        <v>39</v>
      </c>
      <c r="L31" s="32" t="s">
        <v>34</v>
      </c>
      <c r="M31" s="33">
        <v>507860.46323</v>
      </c>
      <c r="N31" s="33">
        <v>164665.71594999998</v>
      </c>
      <c r="O31" s="34">
        <f t="shared" si="7"/>
        <v>32.423417035207585</v>
      </c>
      <c r="P31" s="33">
        <v>131849.26833</v>
      </c>
      <c r="Q31" s="35">
        <f t="shared" si="8"/>
        <v>124.88936649831463</v>
      </c>
      <c r="R31" s="82">
        <v>539144.3001</v>
      </c>
      <c r="S31" s="33">
        <v>163493.02301</v>
      </c>
      <c r="T31" s="34">
        <f t="shared" si="9"/>
        <v>30.32453889982245</v>
      </c>
      <c r="U31" s="33">
        <v>128219.60743999999</v>
      </c>
      <c r="V31" s="35">
        <f t="shared" si="10"/>
        <v>127.51015720158566</v>
      </c>
      <c r="W31" s="36"/>
      <c r="X31" s="33"/>
      <c r="Y31" s="37">
        <f t="shared" si="11"/>
        <v>-31283.83687</v>
      </c>
      <c r="Z31" s="37">
        <f t="shared" si="11"/>
        <v>1172.692939999979</v>
      </c>
      <c r="AA31" s="37">
        <f t="shared" si="12"/>
        <v>1172.692939999979</v>
      </c>
      <c r="AB31" s="38">
        <f t="shared" si="13"/>
        <v>3629.660889999999</v>
      </c>
      <c r="AC31" s="45">
        <v>0.06441101642507298</v>
      </c>
      <c r="AD31" s="46">
        <v>0.1141489396679269</v>
      </c>
      <c r="AE31" s="46">
        <v>-2.304660498628552</v>
      </c>
      <c r="AF31" s="47">
        <v>-1.262498417921782</v>
      </c>
      <c r="AG31" s="1"/>
      <c r="AH31" s="74">
        <v>-37822986.5</v>
      </c>
      <c r="AI31" s="75">
        <v>-16741175.52</v>
      </c>
    </row>
    <row r="32" spans="1:35" ht="30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40</v>
      </c>
      <c r="K32" s="76">
        <v>12</v>
      </c>
      <c r="L32" s="32" t="s">
        <v>47</v>
      </c>
      <c r="M32" s="33">
        <v>747716.2750599999</v>
      </c>
      <c r="N32" s="33">
        <v>188982.68054</v>
      </c>
      <c r="O32" s="34">
        <f t="shared" si="7"/>
        <v>25.274651207081888</v>
      </c>
      <c r="P32" s="33">
        <v>136792.13762</v>
      </c>
      <c r="Q32" s="35">
        <f t="shared" si="8"/>
        <v>138.1531744645895</v>
      </c>
      <c r="R32" s="82">
        <v>825008.83172</v>
      </c>
      <c r="S32" s="33">
        <v>176847.3871</v>
      </c>
      <c r="T32" s="34">
        <f t="shared" si="9"/>
        <v>21.435817448317966</v>
      </c>
      <c r="U32" s="33">
        <v>148036.24281</v>
      </c>
      <c r="V32" s="35">
        <f t="shared" si="10"/>
        <v>119.46222340091286</v>
      </c>
      <c r="W32" s="36"/>
      <c r="X32" s="33"/>
      <c r="Y32" s="37">
        <f t="shared" si="11"/>
        <v>-77292.55666000012</v>
      </c>
      <c r="Z32" s="37">
        <f t="shared" si="11"/>
        <v>12135.293440000009</v>
      </c>
      <c r="AA32" s="37">
        <f t="shared" si="12"/>
        <v>12135.293440000009</v>
      </c>
      <c r="AB32" s="38">
        <f t="shared" si="13"/>
        <v>-11244.105190000002</v>
      </c>
      <c r="AC32" s="39">
        <v>0.2080841445306057</v>
      </c>
      <c r="AD32" s="40">
        <v>0.3321406938833558</v>
      </c>
      <c r="AE32" s="40">
        <v>-1.543527099008924</v>
      </c>
      <c r="AF32" s="41">
        <v>1.2592592592592593</v>
      </c>
      <c r="AG32" s="6"/>
      <c r="AH32" s="74">
        <v>-14485097.19</v>
      </c>
      <c r="AI32" s="75">
        <v>83948735.41</v>
      </c>
    </row>
    <row r="33" spans="1:35" ht="20.2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26</v>
      </c>
      <c r="K33" s="76">
        <v>26</v>
      </c>
      <c r="L33" s="32" t="s">
        <v>57</v>
      </c>
      <c r="M33" s="33">
        <v>808507.55645</v>
      </c>
      <c r="N33" s="33">
        <v>201461.58497999999</v>
      </c>
      <c r="O33" s="34">
        <f>N33/M33*100</f>
        <v>24.917712069950063</v>
      </c>
      <c r="P33" s="33">
        <v>126299.82749</v>
      </c>
      <c r="Q33" s="35">
        <f>N33/P33*100</f>
        <v>159.51057810902478</v>
      </c>
      <c r="R33" s="82">
        <v>896810.5914400001</v>
      </c>
      <c r="S33" s="33">
        <v>204941.15532</v>
      </c>
      <c r="T33" s="34">
        <f>S33/R33*100</f>
        <v>22.85222289702533</v>
      </c>
      <c r="U33" s="33">
        <v>121233.36978000001</v>
      </c>
      <c r="V33" s="35">
        <f>S33/U33*100</f>
        <v>169.0468191158119</v>
      </c>
      <c r="W33" s="36"/>
      <c r="X33" s="33"/>
      <c r="Y33" s="37">
        <f>M33-R33</f>
        <v>-88303.03499000007</v>
      </c>
      <c r="Z33" s="37">
        <f>N33-S33</f>
        <v>-3479.5703400000057</v>
      </c>
      <c r="AA33" s="37">
        <f>N33-S33</f>
        <v>-3479.5703400000057</v>
      </c>
      <c r="AB33" s="38">
        <f>P33-U33</f>
        <v>5066.457709999988</v>
      </c>
      <c r="AC33" s="39">
        <v>0.053848338540187446</v>
      </c>
      <c r="AD33" s="40">
        <v>0.09477630592351911</v>
      </c>
      <c r="AE33" s="40">
        <v>-5.161055056892398</v>
      </c>
      <c r="AF33" s="41">
        <v>-1.881638846737481</v>
      </c>
      <c r="AG33" s="6"/>
      <c r="AH33" s="74">
        <v>-1579930.06</v>
      </c>
      <c r="AI33" s="75">
        <v>-262423.19</v>
      </c>
    </row>
    <row r="34" spans="1:35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7</v>
      </c>
      <c r="K34" s="76">
        <v>17</v>
      </c>
      <c r="L34" s="32" t="s">
        <v>48</v>
      </c>
      <c r="M34" s="33">
        <v>341871</v>
      </c>
      <c r="N34" s="33">
        <v>106896.59807</v>
      </c>
      <c r="O34" s="34">
        <f t="shared" si="0"/>
        <v>31.26810933656262</v>
      </c>
      <c r="P34" s="33">
        <v>219811.65931</v>
      </c>
      <c r="Q34" s="35">
        <f t="shared" si="1"/>
        <v>48.6309954647328</v>
      </c>
      <c r="R34" s="82">
        <v>404914.597</v>
      </c>
      <c r="S34" s="33">
        <v>99916.10842</v>
      </c>
      <c r="T34" s="34">
        <f t="shared" si="2"/>
        <v>24.675847489884394</v>
      </c>
      <c r="U34" s="33">
        <v>203551.62188999998</v>
      </c>
      <c r="V34" s="35">
        <f t="shared" si="3"/>
        <v>49.08637302531297</v>
      </c>
      <c r="W34" s="36"/>
      <c r="X34" s="33"/>
      <c r="Y34" s="37">
        <f t="shared" si="4"/>
        <v>-63043.59700000001</v>
      </c>
      <c r="Z34" s="37">
        <f t="shared" si="4"/>
        <v>6980.489649999989</v>
      </c>
      <c r="AA34" s="37">
        <f t="shared" si="5"/>
        <v>6980.489649999989</v>
      </c>
      <c r="AB34" s="38">
        <f t="shared" si="6"/>
        <v>16260.037420000008</v>
      </c>
      <c r="AC34" s="39">
        <v>0.05114436290694342</v>
      </c>
      <c r="AD34" s="40">
        <v>0.08815634059916246</v>
      </c>
      <c r="AE34" s="40">
        <v>-1.8593154022717286</v>
      </c>
      <c r="AF34" s="41">
        <v>-1.5755363360664945</v>
      </c>
      <c r="AG34" s="6"/>
      <c r="AH34" s="74">
        <v>-14625804.67</v>
      </c>
      <c r="AI34" s="75">
        <v>14576733.73</v>
      </c>
    </row>
    <row r="35" spans="1:35" ht="30.7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30</v>
      </c>
      <c r="K35" s="76">
        <v>40</v>
      </c>
      <c r="L35" s="32" t="s">
        <v>49</v>
      </c>
      <c r="M35" s="33">
        <v>1706086.5736099998</v>
      </c>
      <c r="N35" s="33">
        <v>494527.89525</v>
      </c>
      <c r="O35" s="34">
        <f>N35/M35*100</f>
        <v>28.986096186408755</v>
      </c>
      <c r="P35" s="33">
        <v>511759.27085</v>
      </c>
      <c r="Q35" s="35">
        <f>N35/P35*100</f>
        <v>96.63291383634737</v>
      </c>
      <c r="R35" s="82">
        <v>1789869.90871</v>
      </c>
      <c r="S35" s="33">
        <v>518326.02368</v>
      </c>
      <c r="T35" s="34">
        <f>S35/R35*100</f>
        <v>28.95886573419011</v>
      </c>
      <c r="U35" s="33">
        <v>513355.50372000004</v>
      </c>
      <c r="V35" s="35">
        <f>S35/U35*100</f>
        <v>100.96824129165486</v>
      </c>
      <c r="W35" s="36"/>
      <c r="X35" s="33"/>
      <c r="Y35" s="37">
        <f>M35-R35</f>
        <v>-83783.33510000026</v>
      </c>
      <c r="Z35" s="37">
        <f>N35-S35</f>
        <v>-23798.128429999982</v>
      </c>
      <c r="AA35" s="37">
        <f>N35-S35</f>
        <v>-23798.128429999982</v>
      </c>
      <c r="AB35" s="38">
        <f>P35-U35</f>
        <v>-1596.2328700000653</v>
      </c>
      <c r="AC35" s="39">
        <v>0.04593840619608707</v>
      </c>
      <c r="AD35" s="40">
        <v>0.07616931925382672</v>
      </c>
      <c r="AE35" s="40">
        <v>-3.8113467540687815</v>
      </c>
      <c r="AF35" s="41">
        <v>-2.755129958960328</v>
      </c>
      <c r="AG35" s="6"/>
      <c r="AH35" s="74">
        <v>-4177366.9</v>
      </c>
      <c r="AI35" s="75">
        <v>4502143.94</v>
      </c>
    </row>
    <row r="36" spans="1:35" ht="31.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32</v>
      </c>
      <c r="K36" s="76">
        <v>41</v>
      </c>
      <c r="L36" s="32" t="s">
        <v>35</v>
      </c>
      <c r="M36" s="33">
        <v>415553.25</v>
      </c>
      <c r="N36" s="33">
        <v>189024.11382</v>
      </c>
      <c r="O36" s="34">
        <f>N36/M36*100</f>
        <v>45.48733858296139</v>
      </c>
      <c r="P36" s="33">
        <v>100233.41071</v>
      </c>
      <c r="Q36" s="35">
        <f>N36/P36*100</f>
        <v>188.5839387097117</v>
      </c>
      <c r="R36" s="82">
        <v>426063.85061</v>
      </c>
      <c r="S36" s="33">
        <v>145726.83909</v>
      </c>
      <c r="T36" s="34">
        <f>S36/R36*100</f>
        <v>34.20305169785265</v>
      </c>
      <c r="U36" s="33">
        <v>86161.33602</v>
      </c>
      <c r="V36" s="35">
        <f>S36/U36*100</f>
        <v>169.13252024803037</v>
      </c>
      <c r="W36" s="36"/>
      <c r="X36" s="33"/>
      <c r="Y36" s="37">
        <f>M36-R36</f>
        <v>-10510.600610000023</v>
      </c>
      <c r="Z36" s="37">
        <f>N36-S36</f>
        <v>43297.274730000005</v>
      </c>
      <c r="AA36" s="37">
        <f>N36-S36</f>
        <v>43297.274730000005</v>
      </c>
      <c r="AB36" s="38">
        <f>P36-U36</f>
        <v>14072.074689999994</v>
      </c>
      <c r="AC36" s="39">
        <v>0.05326307423303124</v>
      </c>
      <c r="AD36" s="40">
        <v>0.09954783125371347</v>
      </c>
      <c r="AE36" s="40">
        <v>-11.705024311183145</v>
      </c>
      <c r="AF36" s="41">
        <v>-4.211678832116788</v>
      </c>
      <c r="AG36" s="6"/>
      <c r="AH36" s="74">
        <v>-7354000</v>
      </c>
      <c r="AI36" s="75">
        <v>978997.21</v>
      </c>
    </row>
    <row r="37" spans="1:35" ht="36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8</v>
      </c>
      <c r="K37" s="76">
        <v>33</v>
      </c>
      <c r="L37" s="32" t="s">
        <v>29</v>
      </c>
      <c r="M37" s="33">
        <v>222549.2735</v>
      </c>
      <c r="N37" s="33">
        <v>80231.53518</v>
      </c>
      <c r="O37" s="34">
        <f t="shared" si="0"/>
        <v>36.05113326959479</v>
      </c>
      <c r="P37" s="33">
        <v>53823.68221</v>
      </c>
      <c r="Q37" s="35">
        <f t="shared" si="1"/>
        <v>149.06363125987252</v>
      </c>
      <c r="R37" s="82">
        <v>228710.52603</v>
      </c>
      <c r="S37" s="33">
        <v>60744.26447</v>
      </c>
      <c r="T37" s="34">
        <f t="shared" si="2"/>
        <v>26.55945291386902</v>
      </c>
      <c r="U37" s="33">
        <v>55779.65558</v>
      </c>
      <c r="V37" s="35">
        <f>S37/U37*100</f>
        <v>108.90039359041882</v>
      </c>
      <c r="W37" s="36"/>
      <c r="X37" s="33"/>
      <c r="Y37" s="37">
        <f>M37-R37</f>
        <v>-6161.252529999998</v>
      </c>
      <c r="Z37" s="37">
        <f t="shared" si="4"/>
        <v>19487.270710000004</v>
      </c>
      <c r="AA37" s="37">
        <f t="shared" si="5"/>
        <v>19487.270710000004</v>
      </c>
      <c r="AB37" s="38">
        <f t="shared" si="6"/>
        <v>-1955.9733699999997</v>
      </c>
      <c r="AC37" s="39">
        <v>0.05764443575200461</v>
      </c>
      <c r="AD37" s="40">
        <v>0.10015325279915756</v>
      </c>
      <c r="AE37" s="40">
        <v>-1.9610181651430434</v>
      </c>
      <c r="AF37" s="41">
        <v>-1.9289544235924934</v>
      </c>
      <c r="AG37" s="6"/>
      <c r="AH37" s="74">
        <v>-2541500</v>
      </c>
      <c r="AI37" s="75">
        <v>1647900.68</v>
      </c>
    </row>
    <row r="38" spans="1:35" ht="33.7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9</v>
      </c>
      <c r="K38" s="76">
        <v>4</v>
      </c>
      <c r="L38" s="32" t="s">
        <v>39</v>
      </c>
      <c r="M38" s="33">
        <v>1077410.83</v>
      </c>
      <c r="N38" s="33">
        <v>358926.45223</v>
      </c>
      <c r="O38" s="34">
        <f t="shared" si="0"/>
        <v>33.313796579341975</v>
      </c>
      <c r="P38" s="33">
        <v>153228.67298</v>
      </c>
      <c r="Q38" s="35">
        <f t="shared" si="1"/>
        <v>234.24235506943828</v>
      </c>
      <c r="R38" s="82">
        <v>1076920.573</v>
      </c>
      <c r="S38" s="33">
        <v>330453.0298</v>
      </c>
      <c r="T38" s="34">
        <f t="shared" si="2"/>
        <v>30.684995540520703</v>
      </c>
      <c r="U38" s="33">
        <v>152941.24130000002</v>
      </c>
      <c r="V38" s="35">
        <f t="shared" si="3"/>
        <v>216.06535097476024</v>
      </c>
      <c r="W38" s="36"/>
      <c r="X38" s="33"/>
      <c r="Y38" s="37">
        <f t="shared" si="4"/>
        <v>490.25699999998324</v>
      </c>
      <c r="Z38" s="37">
        <f t="shared" si="4"/>
        <v>28473.422429999977</v>
      </c>
      <c r="AA38" s="37">
        <f t="shared" si="5"/>
        <v>28473.422429999977</v>
      </c>
      <c r="AB38" s="38">
        <f t="shared" si="6"/>
        <v>287.4316799999797</v>
      </c>
      <c r="AC38" s="39">
        <v>0.046105119672854106</v>
      </c>
      <c r="AD38" s="40">
        <v>0.08287541662913252</v>
      </c>
      <c r="AE38" s="40">
        <v>-1.3363690880706907</v>
      </c>
      <c r="AF38" s="41">
        <v>-0.7594501718213058</v>
      </c>
      <c r="AG38" s="6"/>
      <c r="AH38" s="74">
        <v>-12261715</v>
      </c>
      <c r="AI38" s="75">
        <v>7133180.9</v>
      </c>
    </row>
    <row r="39" spans="1:35" ht="32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33</v>
      </c>
      <c r="K39" s="76">
        <v>28</v>
      </c>
      <c r="L39" s="32" t="s">
        <v>50</v>
      </c>
      <c r="M39" s="33">
        <v>687396.8</v>
      </c>
      <c r="N39" s="33">
        <v>175412.5975</v>
      </c>
      <c r="O39" s="34">
        <f>N39/M39*100</f>
        <v>25.518390178714828</v>
      </c>
      <c r="P39" s="33">
        <v>142520.98205000002</v>
      </c>
      <c r="Q39" s="35">
        <f>N39/P39*100</f>
        <v>123.0784372777201</v>
      </c>
      <c r="R39" s="82">
        <v>705975.15001</v>
      </c>
      <c r="S39" s="33">
        <v>152962.00296</v>
      </c>
      <c r="T39" s="34">
        <f>S39/R39*100</f>
        <v>21.66676871811045</v>
      </c>
      <c r="U39" s="33">
        <v>138944.27072</v>
      </c>
      <c r="V39" s="35">
        <f>S39/U39*100</f>
        <v>110.08874433422915</v>
      </c>
      <c r="W39" s="36"/>
      <c r="X39" s="33"/>
      <c r="Y39" s="37">
        <f>M39-R39</f>
        <v>-18578.350009999936</v>
      </c>
      <c r="Z39" s="37">
        <f>N39-S39</f>
        <v>22450.59453999999</v>
      </c>
      <c r="AA39" s="37">
        <f>N39-S39</f>
        <v>22450.59453999999</v>
      </c>
      <c r="AB39" s="38">
        <f>P39-U39</f>
        <v>3576.71133000002</v>
      </c>
      <c r="AC39" s="39">
        <v>0.06963788300835655</v>
      </c>
      <c r="AD39" s="40">
        <v>0.1392757660167131</v>
      </c>
      <c r="AE39" s="40">
        <v>-3.4588442308341527</v>
      </c>
      <c r="AF39" s="41">
        <v>-0.841025641025641</v>
      </c>
      <c r="AG39" s="6"/>
      <c r="AH39" s="74">
        <v>-2110000</v>
      </c>
      <c r="AI39" s="75">
        <v>3234091.77</v>
      </c>
    </row>
    <row r="40" spans="1:35" ht="30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12</v>
      </c>
      <c r="K40" s="76">
        <v>34</v>
      </c>
      <c r="L40" s="32" t="s">
        <v>40</v>
      </c>
      <c r="M40" s="33">
        <v>184956.9676</v>
      </c>
      <c r="N40" s="33">
        <v>60840.674829999996</v>
      </c>
      <c r="O40" s="34">
        <f t="shared" si="0"/>
        <v>32.89450276973507</v>
      </c>
      <c r="P40" s="33">
        <v>76113.59254000001</v>
      </c>
      <c r="Q40" s="35">
        <f t="shared" si="1"/>
        <v>79.93404699433464</v>
      </c>
      <c r="R40" s="82">
        <v>194774.2076</v>
      </c>
      <c r="S40" s="33">
        <v>55938.11423</v>
      </c>
      <c r="T40" s="34">
        <f t="shared" si="2"/>
        <v>28.71946697628357</v>
      </c>
      <c r="U40" s="33">
        <v>66578.55972</v>
      </c>
      <c r="V40" s="35">
        <f t="shared" si="3"/>
        <v>84.01821016442979</v>
      </c>
      <c r="W40" s="36"/>
      <c r="X40" s="33"/>
      <c r="Y40" s="37">
        <f t="shared" si="4"/>
        <v>-9817.23999999999</v>
      </c>
      <c r="Z40" s="37">
        <f t="shared" si="4"/>
        <v>4902.560599999997</v>
      </c>
      <c r="AA40" s="37">
        <f t="shared" si="5"/>
        <v>4902.560599999997</v>
      </c>
      <c r="AB40" s="38">
        <f t="shared" si="6"/>
        <v>9535.032820000008</v>
      </c>
      <c r="AC40" s="39">
        <v>0.0516149486968701</v>
      </c>
      <c r="AD40" s="40">
        <v>0.09723487911898822</v>
      </c>
      <c r="AE40" s="40">
        <v>-1.321027663831709</v>
      </c>
      <c r="AF40" s="41">
        <v>-0.5875694795351187</v>
      </c>
      <c r="AG40" s="6"/>
      <c r="AH40" s="74">
        <v>-3663000</v>
      </c>
      <c r="AI40" s="75">
        <v>-499380.89</v>
      </c>
    </row>
    <row r="41" spans="1:35" ht="30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13</v>
      </c>
      <c r="K41" s="76">
        <v>35</v>
      </c>
      <c r="L41" s="32" t="s">
        <v>31</v>
      </c>
      <c r="M41" s="33">
        <v>628485.55688</v>
      </c>
      <c r="N41" s="33">
        <v>208487.43545</v>
      </c>
      <c r="O41" s="34">
        <f t="shared" si="0"/>
        <v>33.17298753610142</v>
      </c>
      <c r="P41" s="33">
        <v>68039.21823</v>
      </c>
      <c r="Q41" s="35">
        <f t="shared" si="1"/>
        <v>306.422444104558</v>
      </c>
      <c r="R41" s="82">
        <v>647186.5763</v>
      </c>
      <c r="S41" s="33">
        <v>183855.7378</v>
      </c>
      <c r="T41" s="34">
        <f t="shared" si="2"/>
        <v>28.40845971359805</v>
      </c>
      <c r="U41" s="33">
        <v>63473.66486</v>
      </c>
      <c r="V41" s="35">
        <f t="shared" si="3"/>
        <v>289.656723312762</v>
      </c>
      <c r="W41" s="36"/>
      <c r="X41" s="33"/>
      <c r="Y41" s="37">
        <f t="shared" si="4"/>
        <v>-18701.01941999991</v>
      </c>
      <c r="Z41" s="37">
        <f t="shared" si="4"/>
        <v>24631.697649999987</v>
      </c>
      <c r="AA41" s="37">
        <f t="shared" si="5"/>
        <v>24631.697649999987</v>
      </c>
      <c r="AB41" s="38">
        <f t="shared" si="6"/>
        <v>4565.553370000001</v>
      </c>
      <c r="AC41" s="39">
        <v>0.042680913539967245</v>
      </c>
      <c r="AD41" s="40">
        <v>0.07692200428409432</v>
      </c>
      <c r="AE41" s="40">
        <v>-8.188981636060099</v>
      </c>
      <c r="AF41" s="41">
        <v>-1.260748959778086</v>
      </c>
      <c r="AG41" s="6"/>
      <c r="AH41" s="74">
        <v>-18334643.55</v>
      </c>
      <c r="AI41" s="75">
        <v>7325243.28</v>
      </c>
    </row>
    <row r="42" spans="1:35" ht="35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36</v>
      </c>
      <c r="K42" s="76">
        <v>10</v>
      </c>
      <c r="L42" s="32" t="s">
        <v>36</v>
      </c>
      <c r="M42" s="33">
        <v>343301.61</v>
      </c>
      <c r="N42" s="33">
        <v>107507.15143000001</v>
      </c>
      <c r="O42" s="34">
        <f>N42/M42*100</f>
        <v>31.31565605823987</v>
      </c>
      <c r="P42" s="33">
        <v>173552.32064</v>
      </c>
      <c r="Q42" s="35">
        <f>N42/P42*100</f>
        <v>61.94509588437158</v>
      </c>
      <c r="R42" s="82">
        <v>355358.28539</v>
      </c>
      <c r="S42" s="33">
        <v>96504.22225</v>
      </c>
      <c r="T42" s="34">
        <f>S42/R42*100</f>
        <v>27.156879751400247</v>
      </c>
      <c r="U42" s="33">
        <v>117041.67126</v>
      </c>
      <c r="V42" s="35">
        <f>S42/U42*100</f>
        <v>82.4528744430029</v>
      </c>
      <c r="W42" s="36"/>
      <c r="X42" s="33"/>
      <c r="Y42" s="37">
        <f>M42-R42</f>
        <v>-12056.67538999999</v>
      </c>
      <c r="Z42" s="37">
        <f>N42-S42</f>
        <v>11002.929180000006</v>
      </c>
      <c r="AA42" s="37">
        <f>N42-S42</f>
        <v>11002.929180000006</v>
      </c>
      <c r="AB42" s="38">
        <f>P42-U42</f>
        <v>56510.64937999999</v>
      </c>
      <c r="AC42" s="39">
        <v>0.05369568790751192</v>
      </c>
      <c r="AD42" s="40">
        <v>0.09732360097323602</v>
      </c>
      <c r="AE42" s="40">
        <v>-22.482409405378952</v>
      </c>
      <c r="AF42" s="41">
        <v>-2.487220447284345</v>
      </c>
      <c r="AG42" s="6"/>
      <c r="AH42" s="74">
        <v>-5068429.42</v>
      </c>
      <c r="AI42" s="75">
        <v>-2172368.39</v>
      </c>
    </row>
    <row r="43" spans="1:35" ht="20.25" customHeight="1">
      <c r="A43" s="1"/>
      <c r="B43" s="1"/>
      <c r="C43" s="1"/>
      <c r="D43" s="1"/>
      <c r="E43" s="1"/>
      <c r="F43" s="1"/>
      <c r="G43" s="1"/>
      <c r="H43" s="1"/>
      <c r="I43" s="1"/>
      <c r="J43" s="1">
        <v>14</v>
      </c>
      <c r="K43" s="77">
        <v>36</v>
      </c>
      <c r="L43" s="32" t="s">
        <v>41</v>
      </c>
      <c r="M43" s="33">
        <v>518923.1074</v>
      </c>
      <c r="N43" s="33">
        <v>179009.13677</v>
      </c>
      <c r="O43" s="34">
        <f t="shared" si="0"/>
        <v>34.496273959913474</v>
      </c>
      <c r="P43" s="33">
        <v>234479.68391</v>
      </c>
      <c r="Q43" s="35">
        <f t="shared" si="1"/>
        <v>76.34313292519997</v>
      </c>
      <c r="R43" s="82">
        <v>539244.5</v>
      </c>
      <c r="S43" s="33">
        <v>132969.48851</v>
      </c>
      <c r="T43" s="34">
        <f t="shared" si="2"/>
        <v>24.658478391527407</v>
      </c>
      <c r="U43" s="33">
        <v>237093.97572999998</v>
      </c>
      <c r="V43" s="35">
        <f t="shared" si="3"/>
        <v>56.08303125399702</v>
      </c>
      <c r="W43" s="36"/>
      <c r="X43" s="33"/>
      <c r="Y43" s="37">
        <f t="shared" si="4"/>
        <v>-20321.39260000002</v>
      </c>
      <c r="Z43" s="37">
        <f t="shared" si="4"/>
        <v>46039.648260000016</v>
      </c>
      <c r="AA43" s="37">
        <f t="shared" si="5"/>
        <v>46039.648260000016</v>
      </c>
      <c r="AB43" s="38">
        <f t="shared" si="6"/>
        <v>-2614.291819999984</v>
      </c>
      <c r="AC43" s="42">
        <v>1.739129640371229</v>
      </c>
      <c r="AD43" s="43">
        <v>3.1476519421787943</v>
      </c>
      <c r="AE43" s="43">
        <v>3.446801548432618</v>
      </c>
      <c r="AF43" s="44"/>
      <c r="AG43" s="1"/>
      <c r="AH43" s="74">
        <v>-34393624.21</v>
      </c>
      <c r="AI43" s="75">
        <v>8547600.33</v>
      </c>
    </row>
    <row r="44" spans="1:35" ht="20.25" customHeight="1">
      <c r="A44" s="1"/>
      <c r="B44" s="1"/>
      <c r="C44" s="1"/>
      <c r="D44" s="1"/>
      <c r="E44" s="1"/>
      <c r="F44" s="1"/>
      <c r="G44" s="1"/>
      <c r="H44" s="1"/>
      <c r="I44" s="1"/>
      <c r="J44" s="1">
        <v>15</v>
      </c>
      <c r="K44" s="73">
        <v>6</v>
      </c>
      <c r="L44" s="32" t="s">
        <v>51</v>
      </c>
      <c r="M44" s="33">
        <v>1811571.54502</v>
      </c>
      <c r="N44" s="33">
        <v>596154.0523300001</v>
      </c>
      <c r="O44" s="34">
        <f t="shared" si="0"/>
        <v>32.908115275315744</v>
      </c>
      <c r="P44" s="33">
        <v>544704.6909</v>
      </c>
      <c r="Q44" s="35">
        <f t="shared" si="1"/>
        <v>109.44536779093856</v>
      </c>
      <c r="R44" s="82">
        <v>1950560.04502</v>
      </c>
      <c r="S44" s="33">
        <v>474756.70929</v>
      </c>
      <c r="T44" s="34">
        <f t="shared" si="2"/>
        <v>24.33950754308269</v>
      </c>
      <c r="U44" s="33">
        <v>516388.26181000005</v>
      </c>
      <c r="V44" s="35">
        <f t="shared" si="3"/>
        <v>91.93793592943483</v>
      </c>
      <c r="W44" s="36"/>
      <c r="X44" s="33"/>
      <c r="Y44" s="37">
        <f t="shared" si="4"/>
        <v>-138988.5</v>
      </c>
      <c r="Z44" s="37">
        <f t="shared" si="4"/>
        <v>121397.34304000007</v>
      </c>
      <c r="AA44" s="37">
        <f t="shared" si="5"/>
        <v>121397.34304000007</v>
      </c>
      <c r="AB44" s="38">
        <f t="shared" si="6"/>
        <v>28316.42908999999</v>
      </c>
      <c r="AC44" s="45">
        <v>0.03850131254474584</v>
      </c>
      <c r="AD44" s="46">
        <v>0.059556403236226046</v>
      </c>
      <c r="AE44" s="46">
        <v>-1.9052538798075906</v>
      </c>
      <c r="AF44" s="47">
        <v>-1.540295804406882</v>
      </c>
      <c r="AG44" s="1"/>
      <c r="AH44" s="74">
        <v>-27255700</v>
      </c>
      <c r="AI44" s="75">
        <v>53297100.54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16</v>
      </c>
      <c r="K45" s="76">
        <v>19</v>
      </c>
      <c r="L45" s="32" t="s">
        <v>37</v>
      </c>
      <c r="M45" s="33">
        <v>260522.607</v>
      </c>
      <c r="N45" s="33">
        <v>88177.29726</v>
      </c>
      <c r="O45" s="34">
        <f t="shared" si="0"/>
        <v>33.84631309942327</v>
      </c>
      <c r="P45" s="33">
        <v>84208.94827</v>
      </c>
      <c r="Q45" s="35">
        <f t="shared" si="1"/>
        <v>104.71250273459806</v>
      </c>
      <c r="R45" s="82">
        <v>270564.832</v>
      </c>
      <c r="S45" s="33">
        <v>70450.61669</v>
      </c>
      <c r="T45" s="34">
        <f t="shared" si="2"/>
        <v>26.038349540564088</v>
      </c>
      <c r="U45" s="33">
        <v>70486.14653</v>
      </c>
      <c r="V45" s="35">
        <f t="shared" si="3"/>
        <v>99.94959315872818</v>
      </c>
      <c r="W45" s="36"/>
      <c r="X45" s="33"/>
      <c r="Y45" s="37">
        <f t="shared" si="4"/>
        <v>-10042.225000000006</v>
      </c>
      <c r="Z45" s="37">
        <f t="shared" si="4"/>
        <v>17726.68057000001</v>
      </c>
      <c r="AA45" s="37">
        <f t="shared" si="5"/>
        <v>17726.68057000001</v>
      </c>
      <c r="AB45" s="38">
        <f t="shared" si="6"/>
        <v>13722.801739999995</v>
      </c>
      <c r="AC45" s="39">
        <v>0.04749546092316549</v>
      </c>
      <c r="AD45" s="40">
        <v>0.07997867506739771</v>
      </c>
      <c r="AE45" s="40">
        <v>-2.2544142127566724</v>
      </c>
      <c r="AF45" s="41">
        <v>-5.9013793103448275</v>
      </c>
      <c r="AG45" s="6"/>
      <c r="AH45" s="74">
        <v>-40664262</v>
      </c>
      <c r="AI45" s="75">
        <v>-4922571.1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18</v>
      </c>
      <c r="K46" s="76">
        <v>21</v>
      </c>
      <c r="L46" s="32" t="s">
        <v>38</v>
      </c>
      <c r="M46" s="33">
        <v>478725.7646</v>
      </c>
      <c r="N46" s="33">
        <v>161042.1665</v>
      </c>
      <c r="O46" s="34">
        <f t="shared" si="0"/>
        <v>33.639753363715236</v>
      </c>
      <c r="P46" s="33">
        <v>269731.49073</v>
      </c>
      <c r="Q46" s="35">
        <f t="shared" si="1"/>
        <v>59.704621831198224</v>
      </c>
      <c r="R46" s="82">
        <v>532782.81191</v>
      </c>
      <c r="S46" s="33">
        <v>135009.85227</v>
      </c>
      <c r="T46" s="34">
        <f t="shared" si="2"/>
        <v>25.34050447047951</v>
      </c>
      <c r="U46" s="33">
        <v>251836.49203</v>
      </c>
      <c r="V46" s="35">
        <f t="shared" si="3"/>
        <v>53.6101226560593</v>
      </c>
      <c r="W46" s="36"/>
      <c r="X46" s="33"/>
      <c r="Y46" s="37">
        <f t="shared" si="4"/>
        <v>-54057.04731000005</v>
      </c>
      <c r="Z46" s="37">
        <f t="shared" si="4"/>
        <v>26032.31422999999</v>
      </c>
      <c r="AA46" s="37">
        <f t="shared" si="5"/>
        <v>26032.31422999999</v>
      </c>
      <c r="AB46" s="38">
        <f t="shared" si="6"/>
        <v>17894.998700000026</v>
      </c>
      <c r="AC46" s="39">
        <v>0.0775375939849624</v>
      </c>
      <c r="AD46" s="40">
        <v>0.1351323682971274</v>
      </c>
      <c r="AE46" s="40">
        <v>-2.433856466031259</v>
      </c>
      <c r="AF46" s="41">
        <v>-2.360906862745098</v>
      </c>
      <c r="AG46" s="6"/>
      <c r="AH46" s="74">
        <v>-45170533.85</v>
      </c>
      <c r="AI46" s="75">
        <v>-10249742.81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19</v>
      </c>
      <c r="K47" s="76">
        <v>22</v>
      </c>
      <c r="L47" s="32" t="s">
        <v>52</v>
      </c>
      <c r="M47" s="33">
        <v>334671.58</v>
      </c>
      <c r="N47" s="33">
        <v>119837.46299</v>
      </c>
      <c r="O47" s="34">
        <f t="shared" si="0"/>
        <v>35.80748117004736</v>
      </c>
      <c r="P47" s="33">
        <v>99016.39876000001</v>
      </c>
      <c r="Q47" s="35">
        <f t="shared" si="1"/>
        <v>121.02789486463443</v>
      </c>
      <c r="R47" s="82">
        <v>364992.67</v>
      </c>
      <c r="S47" s="33">
        <v>84649.15162</v>
      </c>
      <c r="T47" s="34">
        <f t="shared" si="2"/>
        <v>23.19201413551675</v>
      </c>
      <c r="U47" s="33">
        <v>99137.32634</v>
      </c>
      <c r="V47" s="35">
        <f t="shared" si="3"/>
        <v>85.38575201200045</v>
      </c>
      <c r="W47" s="36"/>
      <c r="X47" s="33"/>
      <c r="Y47" s="37">
        <f t="shared" si="4"/>
        <v>-30321.089999999967</v>
      </c>
      <c r="Z47" s="37">
        <f t="shared" si="4"/>
        <v>35188.311369999996</v>
      </c>
      <c r="AA47" s="37">
        <f t="shared" si="5"/>
        <v>35188.311369999996</v>
      </c>
      <c r="AB47" s="38">
        <f t="shared" si="6"/>
        <v>-120.92757999998867</v>
      </c>
      <c r="AC47" s="39">
        <v>0.054871084314790194</v>
      </c>
      <c r="AD47" s="40">
        <v>0.08617977032451588</v>
      </c>
      <c r="AE47" s="40">
        <v>-5.56217448407656</v>
      </c>
      <c r="AF47" s="41">
        <v>-2.9936974789915967</v>
      </c>
      <c r="AG47" s="6"/>
      <c r="AH47" s="74">
        <v>-9159193.91</v>
      </c>
      <c r="AI47" s="75">
        <v>9413973.97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20</v>
      </c>
      <c r="K48" s="76">
        <v>7</v>
      </c>
      <c r="L48" s="32" t="s">
        <v>42</v>
      </c>
      <c r="M48" s="33">
        <v>397136.265</v>
      </c>
      <c r="N48" s="33">
        <v>145503.46044999998</v>
      </c>
      <c r="O48" s="34">
        <f t="shared" si="0"/>
        <v>36.63817013789964</v>
      </c>
      <c r="P48" s="33">
        <v>56083.60397</v>
      </c>
      <c r="Q48" s="35">
        <f t="shared" si="1"/>
        <v>259.44028227542594</v>
      </c>
      <c r="R48" s="82">
        <v>400901.444</v>
      </c>
      <c r="S48" s="33">
        <v>113738.33526</v>
      </c>
      <c r="T48" s="34">
        <f t="shared" si="2"/>
        <v>28.370647440222243</v>
      </c>
      <c r="U48" s="33">
        <v>54232.62745</v>
      </c>
      <c r="V48" s="35">
        <f t="shared" si="3"/>
        <v>209.72307743131483</v>
      </c>
      <c r="W48" s="36"/>
      <c r="X48" s="33"/>
      <c r="Y48" s="37">
        <f t="shared" si="4"/>
        <v>-3765.1790000000037</v>
      </c>
      <c r="Z48" s="37">
        <f t="shared" si="4"/>
        <v>31765.125189999977</v>
      </c>
      <c r="AA48" s="37">
        <f t="shared" si="5"/>
        <v>31765.125189999977</v>
      </c>
      <c r="AB48" s="38">
        <f t="shared" si="6"/>
        <v>1850.9765199999965</v>
      </c>
      <c r="AC48" s="39">
        <v>0.08327388448316933</v>
      </c>
      <c r="AD48" s="40">
        <v>0.1563067782533703</v>
      </c>
      <c r="AE48" s="40">
        <v>-4.1226599278676375</v>
      </c>
      <c r="AF48" s="41">
        <v>13.204134366925064</v>
      </c>
      <c r="AG48" s="6"/>
      <c r="AH48" s="74">
        <v>-162491398</v>
      </c>
      <c r="AI48" s="75">
        <v>28356179.86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21</v>
      </c>
      <c r="K49" s="76">
        <v>23</v>
      </c>
      <c r="L49" s="32" t="s">
        <v>53</v>
      </c>
      <c r="M49" s="33">
        <v>982182.465</v>
      </c>
      <c r="N49" s="33">
        <v>347177.36394999997</v>
      </c>
      <c r="O49" s="34">
        <f t="shared" si="0"/>
        <v>35.34754247012544</v>
      </c>
      <c r="P49" s="33">
        <v>217850.84821999999</v>
      </c>
      <c r="Q49" s="35">
        <f t="shared" si="1"/>
        <v>159.36470607605696</v>
      </c>
      <c r="R49" s="82">
        <v>1154497.74828</v>
      </c>
      <c r="S49" s="33">
        <v>302558.56075</v>
      </c>
      <c r="T49" s="34">
        <f t="shared" si="2"/>
        <v>26.206942473535307</v>
      </c>
      <c r="U49" s="33">
        <v>219502.22775</v>
      </c>
      <c r="V49" s="35">
        <f t="shared" si="3"/>
        <v>137.8384920514776</v>
      </c>
      <c r="W49" s="36"/>
      <c r="X49" s="33"/>
      <c r="Y49" s="37">
        <f t="shared" si="4"/>
        <v>-172315.28327999997</v>
      </c>
      <c r="Z49" s="37">
        <f t="shared" si="4"/>
        <v>44618.803199999966</v>
      </c>
      <c r="AA49" s="37">
        <f t="shared" si="5"/>
        <v>44618.803199999966</v>
      </c>
      <c r="AB49" s="38">
        <f t="shared" si="6"/>
        <v>-1651.3795300000056</v>
      </c>
      <c r="AC49" s="39">
        <v>0.14921941017791643</v>
      </c>
      <c r="AD49" s="40">
        <v>0.2644249536751079</v>
      </c>
      <c r="AE49" s="40">
        <v>-6.265601023144095</v>
      </c>
      <c r="AF49" s="41">
        <v>-2.2971014492753623</v>
      </c>
      <c r="AG49" s="6"/>
      <c r="AH49" s="74">
        <v>-7481139.55</v>
      </c>
      <c r="AI49" s="75">
        <v>-2387454.49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37</v>
      </c>
      <c r="K50" s="76">
        <v>43</v>
      </c>
      <c r="L50" s="32" t="s">
        <v>58</v>
      </c>
      <c r="M50" s="33">
        <v>1003701.7889299999</v>
      </c>
      <c r="N50" s="33">
        <v>282793.30783</v>
      </c>
      <c r="O50" s="34">
        <f>N50/M50*100</f>
        <v>28.175032758631712</v>
      </c>
      <c r="P50" s="33">
        <v>186471.75963999997</v>
      </c>
      <c r="Q50" s="35">
        <f>N50/P50*100</f>
        <v>151.65476444044782</v>
      </c>
      <c r="R50" s="82">
        <v>1103738.8966700002</v>
      </c>
      <c r="S50" s="33">
        <v>294446.12467</v>
      </c>
      <c r="T50" s="34">
        <f>S50/R50*100</f>
        <v>26.677153949937722</v>
      </c>
      <c r="U50" s="33">
        <v>172328.70552000002</v>
      </c>
      <c r="V50" s="35">
        <f>S50/U50*100</f>
        <v>170.8630746000859</v>
      </c>
      <c r="W50" s="36"/>
      <c r="X50" s="33"/>
      <c r="Y50" s="37">
        <f>M50-R50</f>
        <v>-100037.10774000024</v>
      </c>
      <c r="Z50" s="37">
        <f>N50-S50</f>
        <v>-11652.816839999985</v>
      </c>
      <c r="AA50" s="37">
        <f>N50-S50</f>
        <v>-11652.816839999985</v>
      </c>
      <c r="AB50" s="38">
        <f>P50-U50</f>
        <v>14143.054119999957</v>
      </c>
      <c r="AC50" s="39">
        <v>0.034775808079500974</v>
      </c>
      <c r="AD50" s="40">
        <v>0.060527369318875764</v>
      </c>
      <c r="AE50" s="40">
        <v>-2.554024240928446</v>
      </c>
      <c r="AF50" s="41">
        <v>-1.7750787224471436</v>
      </c>
      <c r="AG50" s="6"/>
      <c r="AH50" s="74">
        <v>-13702638.66</v>
      </c>
      <c r="AI50" s="75">
        <v>17393171.32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38</v>
      </c>
      <c r="K51" s="76">
        <v>11</v>
      </c>
      <c r="L51" s="32" t="s">
        <v>59</v>
      </c>
      <c r="M51" s="33">
        <v>339590.08</v>
      </c>
      <c r="N51" s="33">
        <v>124777.44814000001</v>
      </c>
      <c r="O51" s="34">
        <f>N51/M51*100</f>
        <v>36.74354920497089</v>
      </c>
      <c r="P51" s="33">
        <v>96986.01865000001</v>
      </c>
      <c r="Q51" s="35">
        <f>N51/P51*100</f>
        <v>128.6550885136267</v>
      </c>
      <c r="R51" s="82">
        <v>413435.39096</v>
      </c>
      <c r="S51" s="33">
        <v>103941.32636</v>
      </c>
      <c r="T51" s="34">
        <f>S51/R51*100</f>
        <v>25.1408874597425</v>
      </c>
      <c r="U51" s="33">
        <v>94471.26856999999</v>
      </c>
      <c r="V51" s="35">
        <f>S51/U51*100</f>
        <v>110.02427291741408</v>
      </c>
      <c r="W51" s="36"/>
      <c r="X51" s="33"/>
      <c r="Y51" s="37">
        <f>M51-R51</f>
        <v>-73845.31095999997</v>
      </c>
      <c r="Z51" s="37">
        <f>N51-S51</f>
        <v>20836.12178</v>
      </c>
      <c r="AA51" s="37">
        <f>N51-S51</f>
        <v>20836.12178</v>
      </c>
      <c r="AB51" s="38">
        <f>P51-U51</f>
        <v>2514.750080000027</v>
      </c>
      <c r="AC51" s="39">
        <v>0.255249210360076</v>
      </c>
      <c r="AD51" s="40">
        <v>0.4489861795958051</v>
      </c>
      <c r="AE51" s="40">
        <v>-6.798912943804863</v>
      </c>
      <c r="AF51" s="41">
        <v>-5.7482993197278915</v>
      </c>
      <c r="AG51" s="6"/>
      <c r="AH51" s="74">
        <v>-9169300.26</v>
      </c>
      <c r="AI51" s="75">
        <v>9740976.2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24</v>
      </c>
      <c r="K52" s="76">
        <v>9</v>
      </c>
      <c r="L52" s="32" t="s">
        <v>12</v>
      </c>
      <c r="M52" s="33">
        <v>1072420.02383</v>
      </c>
      <c r="N52" s="33">
        <v>303515.81207</v>
      </c>
      <c r="O52" s="34">
        <f t="shared" si="0"/>
        <v>28.301953089801064</v>
      </c>
      <c r="P52" s="33">
        <v>177259.9355</v>
      </c>
      <c r="Q52" s="35">
        <f t="shared" si="1"/>
        <v>171.22640331210096</v>
      </c>
      <c r="R52" s="82">
        <v>1123310.78098</v>
      </c>
      <c r="S52" s="33">
        <v>286861.99569</v>
      </c>
      <c r="T52" s="34">
        <f t="shared" si="2"/>
        <v>25.53718886591078</v>
      </c>
      <c r="U52" s="33">
        <v>173209.33297</v>
      </c>
      <c r="V52" s="35">
        <f t="shared" si="3"/>
        <v>165.6157845372482</v>
      </c>
      <c r="W52" s="36"/>
      <c r="X52" s="33"/>
      <c r="Y52" s="37">
        <f t="shared" si="4"/>
        <v>-50890.75714999996</v>
      </c>
      <c r="Z52" s="37">
        <f t="shared" si="4"/>
        <v>16653.816379999975</v>
      </c>
      <c r="AA52" s="37">
        <f t="shared" si="5"/>
        <v>16653.816379999975</v>
      </c>
      <c r="AB52" s="38">
        <f t="shared" si="6"/>
        <v>4050.6025300000038</v>
      </c>
      <c r="AC52" s="39">
        <v>0.047786927431806486</v>
      </c>
      <c r="AD52" s="40">
        <v>0.08625174175568974</v>
      </c>
      <c r="AE52" s="40">
        <v>-9.184901747904876</v>
      </c>
      <c r="AF52" s="41">
        <v>-6.8962765957446805</v>
      </c>
      <c r="AG52" s="6"/>
      <c r="AH52" s="74">
        <v>-14086675.34</v>
      </c>
      <c r="AI52" s="75">
        <v>9027493.16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25</v>
      </c>
      <c r="K53" s="76">
        <v>25</v>
      </c>
      <c r="L53" s="32" t="s">
        <v>13</v>
      </c>
      <c r="M53" s="33">
        <v>2153080.7881199997</v>
      </c>
      <c r="N53" s="33">
        <v>670677.87942</v>
      </c>
      <c r="O53" s="34">
        <f t="shared" si="0"/>
        <v>31.1496848200301</v>
      </c>
      <c r="P53" s="33">
        <v>811602.4123300001</v>
      </c>
      <c r="Q53" s="35">
        <f t="shared" si="1"/>
        <v>82.63625997544476</v>
      </c>
      <c r="R53" s="82">
        <v>2407653.29952</v>
      </c>
      <c r="S53" s="33">
        <v>636388.55845</v>
      </c>
      <c r="T53" s="34">
        <f t="shared" si="2"/>
        <v>26.431901909501388</v>
      </c>
      <c r="U53" s="33">
        <v>718556.16989</v>
      </c>
      <c r="V53" s="35">
        <f t="shared" si="3"/>
        <v>88.56490071575355</v>
      </c>
      <c r="W53" s="36"/>
      <c r="X53" s="33"/>
      <c r="Y53" s="37">
        <f t="shared" si="4"/>
        <v>-254572.5114000002</v>
      </c>
      <c r="Z53" s="37">
        <f t="shared" si="4"/>
        <v>34289.32097</v>
      </c>
      <c r="AA53" s="37">
        <f t="shared" si="5"/>
        <v>34289.32097</v>
      </c>
      <c r="AB53" s="38">
        <f t="shared" si="6"/>
        <v>93046.24244000006</v>
      </c>
      <c r="AC53" s="39">
        <v>0.0430161997793383</v>
      </c>
      <c r="AD53" s="40">
        <v>0.07362295478358943</v>
      </c>
      <c r="AE53" s="40">
        <v>-8.392211695121784</v>
      </c>
      <c r="AF53" s="41">
        <v>-13.054945054945055</v>
      </c>
      <c r="AG53" s="6"/>
      <c r="AH53" s="74">
        <v>-8163000</v>
      </c>
      <c r="AI53" s="75">
        <v>2806702.22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31</v>
      </c>
      <c r="K54" s="76">
        <v>27</v>
      </c>
      <c r="L54" s="32" t="s">
        <v>14</v>
      </c>
      <c r="M54" s="33">
        <v>2657422.63</v>
      </c>
      <c r="N54" s="33">
        <v>914239.42457</v>
      </c>
      <c r="O54" s="34">
        <f t="shared" si="0"/>
        <v>34.40323771796886</v>
      </c>
      <c r="P54" s="33">
        <v>43448.164</v>
      </c>
      <c r="Q54" s="35">
        <f t="shared" si="1"/>
        <v>2104.2072676995053</v>
      </c>
      <c r="R54" s="82">
        <v>3270211.672</v>
      </c>
      <c r="S54" s="33">
        <v>909189.08271</v>
      </c>
      <c r="T54" s="34">
        <f t="shared" si="2"/>
        <v>27.802147808797866</v>
      </c>
      <c r="U54" s="33">
        <v>53525.94354</v>
      </c>
      <c r="V54" s="35">
        <f t="shared" si="3"/>
        <v>1698.595153265373</v>
      </c>
      <c r="W54" s="36"/>
      <c r="X54" s="33"/>
      <c r="Y54" s="37">
        <f t="shared" si="4"/>
        <v>-612789.0419999999</v>
      </c>
      <c r="Z54" s="37">
        <f t="shared" si="4"/>
        <v>5050.341860000044</v>
      </c>
      <c r="AA54" s="37">
        <f t="shared" si="5"/>
        <v>5050.341860000044</v>
      </c>
      <c r="AB54" s="38">
        <f t="shared" si="6"/>
        <v>-10077.779540000003</v>
      </c>
      <c r="AC54" s="39">
        <v>0.04029760690301636</v>
      </c>
      <c r="AD54" s="40">
        <v>0.06703608698367977</v>
      </c>
      <c r="AE54" s="40">
        <v>-16.00615678398578</v>
      </c>
      <c r="AF54" s="41">
        <v>-3.8702928870292888</v>
      </c>
      <c r="AG54" s="6"/>
      <c r="AH54" s="74">
        <v>-4032000</v>
      </c>
      <c r="AI54" s="75">
        <v>3013771.84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34</v>
      </c>
      <c r="K55" s="76">
        <v>42</v>
      </c>
      <c r="L55" s="32" t="s">
        <v>15</v>
      </c>
      <c r="M55" s="33">
        <v>454832.26273</v>
      </c>
      <c r="N55" s="33">
        <v>142274.97512000002</v>
      </c>
      <c r="O55" s="34">
        <f t="shared" si="0"/>
        <v>31.280757056686205</v>
      </c>
      <c r="P55" s="33">
        <v>124078.94879000001</v>
      </c>
      <c r="Q55" s="35">
        <f t="shared" si="1"/>
        <v>114.66487789221705</v>
      </c>
      <c r="R55" s="82">
        <v>477376.34147000004</v>
      </c>
      <c r="S55" s="33">
        <v>137342.83525</v>
      </c>
      <c r="T55" s="34">
        <f t="shared" si="2"/>
        <v>28.77034811299527</v>
      </c>
      <c r="U55" s="33">
        <v>125445.83594</v>
      </c>
      <c r="V55" s="35">
        <f t="shared" si="3"/>
        <v>109.48377379037935</v>
      </c>
      <c r="W55" s="36"/>
      <c r="X55" s="33"/>
      <c r="Y55" s="37">
        <f t="shared" si="4"/>
        <v>-22544.078740000026</v>
      </c>
      <c r="Z55" s="37">
        <f t="shared" si="4"/>
        <v>4932.139870000014</v>
      </c>
      <c r="AA55" s="37">
        <f t="shared" si="5"/>
        <v>4932.139870000014</v>
      </c>
      <c r="AB55" s="38">
        <f t="shared" si="6"/>
        <v>-1366.887149999995</v>
      </c>
      <c r="AC55" s="39">
        <v>0.049996894602819926</v>
      </c>
      <c r="AD55" s="40">
        <v>0.08450999947509279</v>
      </c>
      <c r="AE55" s="40">
        <v>-3.3197652972510077</v>
      </c>
      <c r="AF55" s="41">
        <v>0.17878338278931752</v>
      </c>
      <c r="AG55" s="6"/>
      <c r="AH55" s="74">
        <v>-33638400</v>
      </c>
      <c r="AI55" s="75">
        <v>-910302.66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35</v>
      </c>
      <c r="K56" s="76">
        <v>29</v>
      </c>
      <c r="L56" s="32" t="s">
        <v>16</v>
      </c>
      <c r="M56" s="33">
        <v>660243.59165</v>
      </c>
      <c r="N56" s="33">
        <v>218754.052</v>
      </c>
      <c r="O56" s="34">
        <f t="shared" si="0"/>
        <v>33.13232491258516</v>
      </c>
      <c r="P56" s="33">
        <v>170465.98322</v>
      </c>
      <c r="Q56" s="35">
        <f t="shared" si="1"/>
        <v>128.32709955843822</v>
      </c>
      <c r="R56" s="82">
        <v>719978.30744</v>
      </c>
      <c r="S56" s="33">
        <v>185502.90696000002</v>
      </c>
      <c r="T56" s="34">
        <f t="shared" si="2"/>
        <v>25.765068897643012</v>
      </c>
      <c r="U56" s="33">
        <v>172901.32165</v>
      </c>
      <c r="V56" s="35">
        <f t="shared" si="3"/>
        <v>107.28831057492383</v>
      </c>
      <c r="W56" s="36"/>
      <c r="X56" s="33"/>
      <c r="Y56" s="37">
        <f t="shared" si="4"/>
        <v>-59734.715790000046</v>
      </c>
      <c r="Z56" s="37">
        <f t="shared" si="4"/>
        <v>33251.145039999974</v>
      </c>
      <c r="AA56" s="37">
        <f t="shared" si="5"/>
        <v>33251.145039999974</v>
      </c>
      <c r="AB56" s="38">
        <f t="shared" si="6"/>
        <v>-2435.3384300000034</v>
      </c>
      <c r="AC56" s="39">
        <v>0.04315256302082829</v>
      </c>
      <c r="AD56" s="40">
        <v>0.0720713782429364</v>
      </c>
      <c r="AE56" s="40">
        <v>-1.1844983141213716</v>
      </c>
      <c r="AF56" s="41">
        <v>-0.8480852143038295</v>
      </c>
      <c r="AG56" s="6"/>
      <c r="AH56" s="74">
        <v>-3283000</v>
      </c>
      <c r="AI56" s="75">
        <v>6429608.4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17</v>
      </c>
      <c r="M57" s="33">
        <v>426307.66130000004</v>
      </c>
      <c r="N57" s="33">
        <v>140231.29697999998</v>
      </c>
      <c r="O57" s="34">
        <f t="shared" si="0"/>
        <v>32.8943881872479</v>
      </c>
      <c r="P57" s="33">
        <v>129422.08564</v>
      </c>
      <c r="Q57" s="35">
        <f t="shared" si="1"/>
        <v>108.35190631224012</v>
      </c>
      <c r="R57" s="82">
        <v>471923.21348000003</v>
      </c>
      <c r="S57" s="33">
        <v>133944.02705</v>
      </c>
      <c r="T57" s="34">
        <f t="shared" si="2"/>
        <v>28.38258920604602</v>
      </c>
      <c r="U57" s="33">
        <v>126435.25687000001</v>
      </c>
      <c r="V57" s="35">
        <f t="shared" si="3"/>
        <v>105.93882621500146</v>
      </c>
      <c r="W57" s="36"/>
      <c r="X57" s="33"/>
      <c r="Y57" s="37">
        <f t="shared" si="4"/>
        <v>-45615.55218</v>
      </c>
      <c r="Z57" s="37">
        <f t="shared" si="4"/>
        <v>6287.26992999998</v>
      </c>
      <c r="AA57" s="37">
        <f t="shared" si="5"/>
        <v>6287.26992999998</v>
      </c>
      <c r="AB57" s="38">
        <f t="shared" si="6"/>
        <v>2986.828769999993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18</v>
      </c>
      <c r="M58" s="33">
        <v>144402.846</v>
      </c>
      <c r="N58" s="33">
        <v>51562.0432</v>
      </c>
      <c r="O58" s="34">
        <f t="shared" si="0"/>
        <v>35.7070823936531</v>
      </c>
      <c r="P58" s="33">
        <v>39958.2428</v>
      </c>
      <c r="Q58" s="35">
        <f t="shared" si="1"/>
        <v>129.0398165356761</v>
      </c>
      <c r="R58" s="82">
        <v>162724.189</v>
      </c>
      <c r="S58" s="33">
        <v>54513.00676</v>
      </c>
      <c r="T58" s="34">
        <f t="shared" si="2"/>
        <v>33.50024793179334</v>
      </c>
      <c r="U58" s="33">
        <v>39888.37597</v>
      </c>
      <c r="V58" s="35">
        <f t="shared" si="3"/>
        <v>136.66389125744092</v>
      </c>
      <c r="W58" s="36"/>
      <c r="X58" s="33"/>
      <c r="Y58" s="37">
        <f t="shared" si="4"/>
        <v>-18321.343000000023</v>
      </c>
      <c r="Z58" s="37">
        <f t="shared" si="4"/>
        <v>-2950.9635599999965</v>
      </c>
      <c r="AA58" s="37">
        <f t="shared" si="5"/>
        <v>-2950.9635599999965</v>
      </c>
      <c r="AB58" s="38">
        <f t="shared" si="6"/>
        <v>69.86682999999903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 thickBot="1">
      <c r="A59" s="6"/>
      <c r="B59" s="6"/>
      <c r="C59" s="6"/>
      <c r="D59" s="6"/>
      <c r="E59" s="6"/>
      <c r="F59" s="6"/>
      <c r="G59" s="6"/>
      <c r="H59" s="6"/>
      <c r="I59" s="6"/>
      <c r="J59" s="6"/>
      <c r="K59" s="5"/>
      <c r="L59" s="48" t="s">
        <v>19</v>
      </c>
      <c r="M59" s="49">
        <f>SUM(M19:M58)</f>
        <v>40634849.59323001</v>
      </c>
      <c r="N59" s="49">
        <f>SUM(N19:N58)</f>
        <v>12739768.108599996</v>
      </c>
      <c r="O59" s="50">
        <f t="shared" si="0"/>
        <v>31.35182789189532</v>
      </c>
      <c r="P59" s="49">
        <f>SUM(P19:P58)</f>
        <v>10771676.201070001</v>
      </c>
      <c r="Q59" s="51">
        <f>N59/P59*100</f>
        <v>118.27099024137482</v>
      </c>
      <c r="R59" s="49">
        <f>SUM(R19:R58)</f>
        <v>43432541.3554</v>
      </c>
      <c r="S59" s="49">
        <f>SUM(S19:S58)</f>
        <v>11825401.963809997</v>
      </c>
      <c r="T59" s="52">
        <f t="shared" si="2"/>
        <v>27.227055094577686</v>
      </c>
      <c r="U59" s="49">
        <f>SUM(U19:U58)</f>
        <v>10506571.51095</v>
      </c>
      <c r="V59" s="51">
        <f>S59/U59*100</f>
        <v>112.55243398367875</v>
      </c>
      <c r="W59" s="53">
        <f>SUM(W19:W58)</f>
        <v>0</v>
      </c>
      <c r="X59" s="54">
        <f>SUM(X19:X58)</f>
        <v>0</v>
      </c>
      <c r="Y59" s="55">
        <f t="shared" si="4"/>
        <v>-2797691.7621699944</v>
      </c>
      <c r="Z59" s="55">
        <f t="shared" si="4"/>
        <v>914366.1447899994</v>
      </c>
      <c r="AA59" s="55">
        <f t="shared" si="5"/>
        <v>914366.1447899994</v>
      </c>
      <c r="AB59" s="56">
        <f>P59-U59</f>
        <v>265104.69012000225</v>
      </c>
      <c r="AC59" s="57" t="s">
        <v>20</v>
      </c>
      <c r="AD59" s="58" t="s">
        <v>21</v>
      </c>
      <c r="AH59" s="78">
        <f>SUM(AH19:AH58)</f>
        <v>-866392208.2299999</v>
      </c>
      <c r="AI59" s="78">
        <f>SUM(AI19:AI58)</f>
        <v>664740508.4300002</v>
      </c>
    </row>
    <row r="60" spans="1:30" ht="20.25" customHeight="1" hidden="1">
      <c r="A60" s="6"/>
      <c r="B60" s="6"/>
      <c r="C60" s="6"/>
      <c r="D60" s="6"/>
      <c r="E60" s="6"/>
      <c r="F60" s="6"/>
      <c r="G60" s="6"/>
      <c r="H60" s="6"/>
      <c r="I60" s="6"/>
      <c r="J60" s="6"/>
      <c r="K60" s="1"/>
      <c r="L60" s="59"/>
      <c r="M60" s="33" t="e">
        <f>#REF!/1000</f>
        <v>#REF!</v>
      </c>
      <c r="N60" s="33" t="e">
        <f>#REF!/1000</f>
        <v>#REF!</v>
      </c>
      <c r="O60" s="60">
        <v>66.7</v>
      </c>
      <c r="P60" s="60">
        <f>SUM(P19:P59)</f>
        <v>21543352.402140003</v>
      </c>
      <c r="Q60" s="60"/>
      <c r="R60" s="60"/>
      <c r="S60" s="60"/>
      <c r="T60" s="60"/>
      <c r="U60" s="60"/>
      <c r="V60" s="61"/>
      <c r="W60" s="62"/>
      <c r="X60" s="62"/>
      <c r="Y60" s="60"/>
      <c r="Z60" s="60"/>
      <c r="AA60" s="79">
        <v>1924530.66369</v>
      </c>
      <c r="AB60" s="60"/>
      <c r="AC60" s="57"/>
      <c r="AD60" s="58"/>
    </row>
    <row r="61" spans="1:30" ht="12.75" customHeight="1" hidden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"/>
      <c r="M61" s="33" t="e">
        <f>#REF!/1000</f>
        <v>#REF!</v>
      </c>
      <c r="N61" s="33" t="e">
        <f>#REF!/1000</f>
        <v>#REF!</v>
      </c>
      <c r="O61" s="1"/>
      <c r="P61" s="1"/>
      <c r="Q61" s="1"/>
      <c r="R61" s="1"/>
      <c r="S61" s="1"/>
      <c r="T61" s="1"/>
      <c r="U61" s="1"/>
      <c r="V61" s="61"/>
      <c r="W61" s="1"/>
      <c r="X61" s="1"/>
      <c r="Y61" s="1"/>
      <c r="Z61" s="1"/>
      <c r="AA61" s="63">
        <f>AA60+AA59</f>
        <v>2838896.808479999</v>
      </c>
      <c r="AB61" s="1"/>
      <c r="AC61" s="6"/>
      <c r="AD61" s="6"/>
    </row>
    <row r="62" ht="21.75" customHeight="1">
      <c r="V62" s="61"/>
    </row>
    <row r="63" spans="12:22" ht="98.25" customHeight="1">
      <c r="L63" s="92" t="s">
        <v>54</v>
      </c>
      <c r="M63" s="93"/>
      <c r="N63" s="93"/>
      <c r="O63" s="93"/>
      <c r="P63" s="80"/>
      <c r="Q63" s="80"/>
      <c r="R63" s="91" t="s">
        <v>43</v>
      </c>
      <c r="S63" s="91"/>
      <c r="T63" s="91"/>
      <c r="V63" s="61"/>
    </row>
    <row r="64" spans="22:27" ht="12.75">
      <c r="V64" s="81"/>
      <c r="AA64" s="64" t="s">
        <v>25</v>
      </c>
    </row>
  </sheetData>
  <sheetProtection/>
  <mergeCells count="7">
    <mergeCell ref="K3:AB3"/>
    <mergeCell ref="L4:AB4"/>
    <mergeCell ref="M15:Q15"/>
    <mergeCell ref="R15:V15"/>
    <mergeCell ref="Y15:AB15"/>
    <mergeCell ref="R63:T63"/>
    <mergeCell ref="L63:O63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2023-04-18T09:16:31Z</cp:lastPrinted>
  <dcterms:created xsi:type="dcterms:W3CDTF">2007-02-26T07:16:01Z</dcterms:created>
  <dcterms:modified xsi:type="dcterms:W3CDTF">2023-05-16T13:06:21Z</dcterms:modified>
  <cp:category/>
  <cp:version/>
  <cp:contentType/>
  <cp:contentStatus/>
</cp:coreProperties>
</file>