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4.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<sst xmlns="http://schemas.openxmlformats.org/spreadsheetml/2006/main" count="72" uniqueCount="60">
  <si>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</si>
  <si>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</si>
  <si>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</si>
  <si>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</si>
  <si>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</si>
  <si>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</si>
  <si>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</si>
  <si>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</si>
  <si>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</si>
  <si>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</si>
  <si>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</si>
  <si>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</si>
  <si>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Бежецкий р-он</t>
  </si>
  <si>
    <t>Бологовский р-он</t>
  </si>
  <si>
    <t>Калининский р-он</t>
  </si>
  <si>
    <t>Калязинский р-он</t>
  </si>
  <si>
    <t>Конаковский р-он</t>
  </si>
  <si>
    <t>Кувшиновский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</si>
  <si>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</si>
  <si>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</si>
  <si>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</si>
  <si>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</si>
  <si>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</si>
  <si>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</si>
  <si>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</si>
  <si>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</si>
  <si>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</si>
  <si>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</si>
  <si>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</si>
  <si>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</si>
  <si>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</si>
  <si>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</si>
  <si>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</si>
  <si>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</si>
  <si>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</si>
  <si>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</si>
  <si>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</si>
  <si>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</si>
  <si>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</si>
  <si>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</si>
  <si>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</si>
  <si>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</si>
  <si>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</si>
  <si>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</si>
  <si>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</si>
  <si>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</si>
  <si>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</si>
  <si>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Цветков Д.Е.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</si>
  <si>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</si>
  <si>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</si>
  <si>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</si>
  <si>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</si>
  <si>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</si>
  <si>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</si>
  <si>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</si>
  <si>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</si>
  <si>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</si>
  <si>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</si>
  <si>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КОНСОЛИДИРОВАННЫХ БЮДЖЕТОВ МУНИЦИПАЛЬНЫХ ОБРАЗОВАНИЙ НА 1 апреля 2023 года по отчетным данным</t>
  </si>
  <si>
    <t>Начальник управления сводного бюджетного планирования и анализа исполнения бюджета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</si>
</sst>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5" xfId="52" applyFont="1" applyFill="1" applyBorder="1" applyAlignment="1" applyProtection="1">
      <alignment horizontal="center" vertical="top"/>
      <protection locked="0"/>
    </xf>
    <xf numFmtId="0" fontId="12" fillId="0" borderId="46" xfId="52" applyFont="1" applyFill="1" applyBorder="1" applyAlignment="1" applyProtection="1">
      <alignment horizontal="center" vertical="top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6" xfId="52" applyFont="1" applyFill="1" applyBorder="1" applyAlignment="1" applyProtection="1">
      <alignment horizontal="center" vertical="center"/>
      <protection locked="0"/>
    </xf>
    <xf numFmtId="0" fontId="14" fillId="0" borderId="47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60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5162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="80" zoomScaleNormal="80" zoomScalePageLayoutView="0" workbookViewId="0" topLeftCell="L2">
      <pane xSplit="1" ySplit="16" topLeftCell="P45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S46" sqref="S46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50.42187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3" t="s">
        <v>28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4" t="s">
        <v>58</v>
      </c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26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5" t="s">
        <v>7</v>
      </c>
      <c r="N15" s="86"/>
      <c r="O15" s="86"/>
      <c r="P15" s="86"/>
      <c r="Q15" s="87"/>
      <c r="R15" s="85" t="s">
        <v>8</v>
      </c>
      <c r="S15" s="86"/>
      <c r="T15" s="86"/>
      <c r="U15" s="86"/>
      <c r="V15" s="87"/>
      <c r="W15" s="9"/>
      <c r="X15" s="10"/>
      <c r="Y15" s="88" t="s">
        <v>9</v>
      </c>
      <c r="Z15" s="89"/>
      <c r="AA15" s="89"/>
      <c r="AB15" s="90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27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27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10441361.4</v>
      </c>
      <c r="N19" s="33">
        <v>2257659.20984</v>
      </c>
      <c r="O19" s="34">
        <f aca="true" t="shared" si="0" ref="O19:O59">N19/M19*100</f>
        <v>21.622268623323393</v>
      </c>
      <c r="P19" s="33">
        <v>1993869.01085</v>
      </c>
      <c r="Q19" s="35">
        <f aca="true" t="shared" si="1" ref="Q19:Q58">N19/P19*100</f>
        <v>113.2300666470334</v>
      </c>
      <c r="R19" s="82">
        <v>10473861.2</v>
      </c>
      <c r="S19" s="33">
        <v>2468370.17961</v>
      </c>
      <c r="T19" s="34">
        <f aca="true" t="shared" si="2" ref="T19:T59">S19/R19*100</f>
        <v>23.566955227648045</v>
      </c>
      <c r="U19" s="33">
        <v>1719682.3856199998</v>
      </c>
      <c r="V19" s="35">
        <f aca="true" t="shared" si="3" ref="V19:V58">S19/U19*100</f>
        <v>143.53639952647853</v>
      </c>
      <c r="W19" s="36"/>
      <c r="X19" s="33"/>
      <c r="Y19" s="37">
        <f aca="true" t="shared" si="4" ref="Y19:Z59">M19-R19</f>
        <v>-32499.799999998882</v>
      </c>
      <c r="Z19" s="37">
        <f t="shared" si="4"/>
        <v>-210710.96976999985</v>
      </c>
      <c r="AA19" s="37">
        <f aca="true" t="shared" si="5" ref="AA19:AA59">N19-S19</f>
        <v>-210710.96976999985</v>
      </c>
      <c r="AB19" s="38">
        <f aca="true" t="shared" si="6" ref="AB19:AB58">P19-U19</f>
        <v>274186.6252300001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1159388.1613099999</v>
      </c>
      <c r="N20" s="33">
        <v>218642.15201</v>
      </c>
      <c r="O20" s="34">
        <f t="shared" si="0"/>
        <v>18.858408193762724</v>
      </c>
      <c r="P20" s="33">
        <v>204364.71915000002</v>
      </c>
      <c r="Q20" s="35">
        <f t="shared" si="1"/>
        <v>106.98625130569654</v>
      </c>
      <c r="R20" s="82">
        <v>1291832.6513099999</v>
      </c>
      <c r="S20" s="33">
        <v>230343.60116999998</v>
      </c>
      <c r="T20" s="34">
        <f t="shared" si="2"/>
        <v>17.830761665330026</v>
      </c>
      <c r="U20" s="33">
        <v>198023.61947</v>
      </c>
      <c r="V20" s="35">
        <f t="shared" si="3"/>
        <v>116.32127611165916</v>
      </c>
      <c r="W20" s="36"/>
      <c r="X20" s="33"/>
      <c r="Y20" s="37">
        <f t="shared" si="4"/>
        <v>-132444.49</v>
      </c>
      <c r="Z20" s="37">
        <f t="shared" si="4"/>
        <v>-11701.44915999999</v>
      </c>
      <c r="AA20" s="37">
        <f t="shared" si="5"/>
        <v>-11701.44915999999</v>
      </c>
      <c r="AB20" s="38">
        <f t="shared" si="6"/>
        <v>6341.099680000014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76">
        <v>2</v>
      </c>
      <c r="L21" s="32" t="s">
        <v>31</v>
      </c>
      <c r="M21" s="33">
        <v>1791177.11253</v>
      </c>
      <c r="N21" s="33">
        <v>378044.76115</v>
      </c>
      <c r="O21" s="34">
        <f t="shared" si="0"/>
        <v>21.105939692140197</v>
      </c>
      <c r="P21" s="33">
        <v>345648.87864999997</v>
      </c>
      <c r="Q21" s="35">
        <f t="shared" si="1"/>
        <v>109.37248303148806</v>
      </c>
      <c r="R21" s="82">
        <v>1899095.74653</v>
      </c>
      <c r="S21" s="33">
        <v>410182.00201999996</v>
      </c>
      <c r="T21" s="34">
        <f t="shared" si="2"/>
        <v>21.598805787937682</v>
      </c>
      <c r="U21" s="33">
        <v>357112.77077</v>
      </c>
      <c r="V21" s="35">
        <f t="shared" si="3"/>
        <v>114.86063663743333</v>
      </c>
      <c r="W21" s="36"/>
      <c r="X21" s="33"/>
      <c r="Y21" s="37">
        <f>M21-R21</f>
        <v>-107918.63399999985</v>
      </c>
      <c r="Z21" s="37">
        <f t="shared" si="4"/>
        <v>-32137.24086999998</v>
      </c>
      <c r="AA21" s="37">
        <f t="shared" si="5"/>
        <v>-32137.24086999998</v>
      </c>
      <c r="AB21" s="38">
        <f t="shared" si="6"/>
        <v>-11463.892120000033</v>
      </c>
      <c r="AC21" s="39">
        <v>0.05264114157869501</v>
      </c>
      <c r="AD21" s="40">
        <v>0.08801779244764033</v>
      </c>
      <c r="AE21" s="40">
        <v>-0.7809643293817446</v>
      </c>
      <c r="AF21" s="41">
        <v>-0.9574920297555791</v>
      </c>
      <c r="AG21" s="6"/>
      <c r="AH21" s="74">
        <v>-156394000</v>
      </c>
      <c r="AI21" s="75">
        <v>261175207.41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76">
        <v>3</v>
      </c>
      <c r="L22" s="32" t="s">
        <v>32</v>
      </c>
      <c r="M22" s="33">
        <v>726464.61189</v>
      </c>
      <c r="N22" s="33">
        <v>148127.31094</v>
      </c>
      <c r="O22" s="34">
        <f t="shared" si="0"/>
        <v>20.390161959111257</v>
      </c>
      <c r="P22" s="33">
        <v>138586.15769999998</v>
      </c>
      <c r="Q22" s="35">
        <f t="shared" si="1"/>
        <v>106.88463653105525</v>
      </c>
      <c r="R22" s="82">
        <v>781501.52681</v>
      </c>
      <c r="S22" s="33">
        <v>149165.52455</v>
      </c>
      <c r="T22" s="34">
        <f t="shared" si="2"/>
        <v>19.0870419868374</v>
      </c>
      <c r="U22" s="33">
        <v>127442.04924</v>
      </c>
      <c r="V22" s="35">
        <f t="shared" si="3"/>
        <v>117.04576742099475</v>
      </c>
      <c r="W22" s="36"/>
      <c r="X22" s="33"/>
      <c r="Y22" s="37">
        <f t="shared" si="4"/>
        <v>-55036.91492000001</v>
      </c>
      <c r="Z22" s="37">
        <f t="shared" si="4"/>
        <v>-1038.2136100000062</v>
      </c>
      <c r="AA22" s="37">
        <f t="shared" si="5"/>
        <v>-1038.2136100000062</v>
      </c>
      <c r="AB22" s="38">
        <f t="shared" si="6"/>
        <v>11144.108459999989</v>
      </c>
      <c r="AC22" s="39">
        <v>0.05305699273247036</v>
      </c>
      <c r="AD22" s="40">
        <v>0.09998672155092285</v>
      </c>
      <c r="AE22" s="40">
        <v>-4.928972390007813</v>
      </c>
      <c r="AF22" s="41">
        <v>-1.2989623865110247</v>
      </c>
      <c r="AG22" s="6"/>
      <c r="AH22" s="74">
        <v>-16626000.81</v>
      </c>
      <c r="AI22" s="75">
        <v>32816853.4</v>
      </c>
    </row>
    <row r="23" spans="1:35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76">
        <v>32</v>
      </c>
      <c r="L23" s="32" t="s">
        <v>34</v>
      </c>
      <c r="M23" s="33">
        <v>818241.45516</v>
      </c>
      <c r="N23" s="33">
        <v>146652.30784999998</v>
      </c>
      <c r="O23" s="34">
        <f t="shared" si="0"/>
        <v>17.92286456829829</v>
      </c>
      <c r="P23" s="33">
        <v>111681.0701</v>
      </c>
      <c r="Q23" s="35">
        <f t="shared" si="1"/>
        <v>131.3134873427399</v>
      </c>
      <c r="R23" s="82">
        <v>828030.91188</v>
      </c>
      <c r="S23" s="33">
        <v>127236.20070999999</v>
      </c>
      <c r="T23" s="34">
        <f t="shared" si="2"/>
        <v>15.366117240854809</v>
      </c>
      <c r="U23" s="33">
        <v>120536.12243</v>
      </c>
      <c r="V23" s="35">
        <f t="shared" si="3"/>
        <v>105.5585646401484</v>
      </c>
      <c r="W23" s="36"/>
      <c r="X23" s="33"/>
      <c r="Y23" s="37">
        <f t="shared" si="4"/>
        <v>-9789.456720000017</v>
      </c>
      <c r="Z23" s="37">
        <f t="shared" si="4"/>
        <v>19416.107139999993</v>
      </c>
      <c r="AA23" s="37">
        <f t="shared" si="5"/>
        <v>19416.107139999993</v>
      </c>
      <c r="AB23" s="38">
        <f t="shared" si="6"/>
        <v>-8855.052330000006</v>
      </c>
      <c r="AC23" s="39">
        <v>0.049568551283218514</v>
      </c>
      <c r="AD23" s="40">
        <v>0.09525568375112994</v>
      </c>
      <c r="AE23" s="40">
        <v>-5.384875528323849</v>
      </c>
      <c r="AF23" s="41">
        <v>-1.7695113056163385</v>
      </c>
      <c r="AG23" s="6"/>
      <c r="AH23" s="74">
        <v>-5631000</v>
      </c>
      <c r="AI23" s="75">
        <v>12269215.19</v>
      </c>
    </row>
    <row r="24" spans="1:35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76">
        <v>18</v>
      </c>
      <c r="L24" s="32" t="s">
        <v>36</v>
      </c>
      <c r="M24" s="33">
        <v>761180.0551799999</v>
      </c>
      <c r="N24" s="33">
        <v>145550.90107</v>
      </c>
      <c r="O24" s="34">
        <f aca="true" t="shared" si="7" ref="O24:O31">N24/M24*100</f>
        <v>19.12174393949154</v>
      </c>
      <c r="P24" s="33">
        <v>143690.07665</v>
      </c>
      <c r="Q24" s="35">
        <f aca="true" t="shared" si="8" ref="Q24:Q31">N24/P24*100</f>
        <v>101.29502639526918</v>
      </c>
      <c r="R24" s="82">
        <v>769769.21892</v>
      </c>
      <c r="S24" s="33">
        <v>151504.36302000002</v>
      </c>
      <c r="T24" s="34">
        <f aca="true" t="shared" si="9" ref="T24:T31">S24/R24*100</f>
        <v>19.681790242608475</v>
      </c>
      <c r="U24" s="33">
        <v>144329.47439</v>
      </c>
      <c r="V24" s="35">
        <f aca="true" t="shared" si="10" ref="V24:V31">S24/U24*100</f>
        <v>104.97118738935637</v>
      </c>
      <c r="W24" s="36"/>
      <c r="X24" s="33"/>
      <c r="Y24" s="37">
        <f aca="true" t="shared" si="11" ref="Y24:Z31">M24-R24</f>
        <v>-8589.163740000105</v>
      </c>
      <c r="Z24" s="37">
        <f t="shared" si="11"/>
        <v>-5953.461950000026</v>
      </c>
      <c r="AA24" s="37">
        <f aca="true" t="shared" si="12" ref="AA24:AA31">N24-S24</f>
        <v>-5953.461950000026</v>
      </c>
      <c r="AB24" s="38">
        <f aca="true" t="shared" si="13" ref="AB24:AB31">P24-U24</f>
        <v>-639.3977399999858</v>
      </c>
      <c r="AC24" s="39">
        <v>0.04860619573455789</v>
      </c>
      <c r="AD24" s="40">
        <v>0.08714529444458431</v>
      </c>
      <c r="AE24" s="40">
        <v>-17.246020336017715</v>
      </c>
      <c r="AF24" s="41">
        <v>-0.9037758830694276</v>
      </c>
      <c r="AG24" s="6"/>
      <c r="AH24" s="74">
        <v>-3807293.57</v>
      </c>
      <c r="AI24" s="75">
        <v>8960428.83</v>
      </c>
    </row>
    <row r="25" spans="1:35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3">
        <v>1</v>
      </c>
      <c r="L25" s="32" t="s">
        <v>37</v>
      </c>
      <c r="M25" s="33">
        <v>1110651.528</v>
      </c>
      <c r="N25" s="33">
        <v>251548.86223</v>
      </c>
      <c r="O25" s="34">
        <f t="shared" si="7"/>
        <v>22.648765691879554</v>
      </c>
      <c r="P25" s="33">
        <v>222129.22511000003</v>
      </c>
      <c r="Q25" s="35">
        <f t="shared" si="8"/>
        <v>113.24437930462827</v>
      </c>
      <c r="R25" s="82">
        <v>1184334.00074</v>
      </c>
      <c r="S25" s="33">
        <v>277515.14497</v>
      </c>
      <c r="T25" s="34">
        <f t="shared" si="9"/>
        <v>23.432169033110757</v>
      </c>
      <c r="U25" s="33">
        <v>237863.68685</v>
      </c>
      <c r="V25" s="35">
        <f t="shared" si="10"/>
        <v>116.66982406818774</v>
      </c>
      <c r="W25" s="36"/>
      <c r="X25" s="33"/>
      <c r="Y25" s="37">
        <f t="shared" si="11"/>
        <v>-73682.47274000011</v>
      </c>
      <c r="Z25" s="37"/>
      <c r="AA25" s="37">
        <f t="shared" si="12"/>
        <v>-25966.282740000024</v>
      </c>
      <c r="AB25" s="38">
        <f t="shared" si="13"/>
        <v>-15734.46173999997</v>
      </c>
      <c r="AC25" s="39"/>
      <c r="AD25" s="40"/>
      <c r="AE25" s="40"/>
      <c r="AF25" s="41"/>
      <c r="AG25" s="6"/>
      <c r="AH25" s="74">
        <v>-20084000</v>
      </c>
      <c r="AI25" s="75">
        <v>13085172.12</v>
      </c>
    </row>
    <row r="26" spans="1:35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76">
        <v>20</v>
      </c>
      <c r="L26" s="32" t="s">
        <v>30</v>
      </c>
      <c r="M26" s="33">
        <v>490314.21265</v>
      </c>
      <c r="N26" s="33">
        <v>90432.95431</v>
      </c>
      <c r="O26" s="34">
        <f t="shared" si="7"/>
        <v>18.443877818927017</v>
      </c>
      <c r="P26" s="33">
        <v>77808.91417</v>
      </c>
      <c r="Q26" s="35">
        <f t="shared" si="8"/>
        <v>116.22441371231385</v>
      </c>
      <c r="R26" s="82">
        <v>513753.61915</v>
      </c>
      <c r="S26" s="33">
        <v>88750.97934</v>
      </c>
      <c r="T26" s="34">
        <f t="shared" si="9"/>
        <v>17.275008103463595</v>
      </c>
      <c r="U26" s="33">
        <v>73634.61174</v>
      </c>
      <c r="V26" s="35">
        <f t="shared" si="10"/>
        <v>120.52888885104076</v>
      </c>
      <c r="W26" s="36"/>
      <c r="X26" s="33"/>
      <c r="Y26" s="37">
        <f t="shared" si="11"/>
        <v>-23439.406499999983</v>
      </c>
      <c r="Z26" s="37">
        <f t="shared" si="11"/>
        <v>1681.9749699999957</v>
      </c>
      <c r="AA26" s="37">
        <f t="shared" si="12"/>
        <v>1681.9749699999957</v>
      </c>
      <c r="AB26" s="38">
        <f t="shared" si="13"/>
        <v>4174.302430000011</v>
      </c>
      <c r="AC26" s="39">
        <v>0.13957391820972345</v>
      </c>
      <c r="AD26" s="40">
        <v>0.2368926520534707</v>
      </c>
      <c r="AE26" s="40">
        <v>-3.4826414625722295</v>
      </c>
      <c r="AF26" s="41">
        <v>-1.1295938104448742</v>
      </c>
      <c r="AG26" s="6"/>
      <c r="AH26" s="74">
        <v>-11215236</v>
      </c>
      <c r="AI26" s="75">
        <v>9986027.35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76">
        <v>24</v>
      </c>
      <c r="L27" s="32" t="s">
        <v>48</v>
      </c>
      <c r="M27" s="33">
        <v>270733.1</v>
      </c>
      <c r="N27" s="33">
        <v>34343.82478</v>
      </c>
      <c r="O27" s="34">
        <f t="shared" si="7"/>
        <v>12.685491644723163</v>
      </c>
      <c r="P27" s="33">
        <v>405917.55095</v>
      </c>
      <c r="Q27" s="35">
        <f t="shared" si="8"/>
        <v>8.460788329950876</v>
      </c>
      <c r="R27" s="82">
        <v>366146.404</v>
      </c>
      <c r="S27" s="33">
        <v>57564.632359999996</v>
      </c>
      <c r="T27" s="34">
        <f t="shared" si="9"/>
        <v>15.72175275549067</v>
      </c>
      <c r="U27" s="33">
        <v>325130.62067000003</v>
      </c>
      <c r="V27" s="35">
        <f t="shared" si="10"/>
        <v>17.705078728474103</v>
      </c>
      <c r="W27" s="36"/>
      <c r="X27" s="33"/>
      <c r="Y27" s="37">
        <f t="shared" si="11"/>
        <v>-95413.304</v>
      </c>
      <c r="Z27" s="37">
        <f t="shared" si="11"/>
        <v>-23220.807579999993</v>
      </c>
      <c r="AA27" s="37">
        <f t="shared" si="12"/>
        <v>-23220.807579999993</v>
      </c>
      <c r="AB27" s="38">
        <f t="shared" si="13"/>
        <v>80786.93027999997</v>
      </c>
      <c r="AC27" s="39">
        <v>0.04411640647726169</v>
      </c>
      <c r="AD27" s="40">
        <v>0.07559558029409347</v>
      </c>
      <c r="AE27" s="40">
        <v>-10.02289817969905</v>
      </c>
      <c r="AF27" s="41">
        <v>-2.823170731707317</v>
      </c>
      <c r="AG27" s="6"/>
      <c r="AH27" s="74">
        <v>-4218026.19</v>
      </c>
      <c r="AI27" s="75">
        <v>1247952.13</v>
      </c>
    </row>
    <row r="28" spans="1:35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76">
        <v>37</v>
      </c>
      <c r="L28" s="32" t="s">
        <v>49</v>
      </c>
      <c r="M28" s="33">
        <v>467680.32732</v>
      </c>
      <c r="N28" s="33">
        <v>76777.65548</v>
      </c>
      <c r="O28" s="34">
        <f t="shared" si="7"/>
        <v>16.41669554927988</v>
      </c>
      <c r="P28" s="33">
        <v>73937.50583</v>
      </c>
      <c r="Q28" s="35">
        <f t="shared" si="8"/>
        <v>103.84128409271769</v>
      </c>
      <c r="R28" s="82">
        <v>493917.76492000005</v>
      </c>
      <c r="S28" s="33">
        <v>90933.601</v>
      </c>
      <c r="T28" s="34">
        <f t="shared" si="9"/>
        <v>18.410676322753552</v>
      </c>
      <c r="U28" s="33">
        <v>72579.90112000001</v>
      </c>
      <c r="V28" s="35">
        <f t="shared" si="10"/>
        <v>125.28757906359624</v>
      </c>
      <c r="W28" s="36"/>
      <c r="X28" s="33"/>
      <c r="Y28" s="37">
        <f t="shared" si="11"/>
        <v>-26237.437600000063</v>
      </c>
      <c r="Z28" s="37">
        <f t="shared" si="11"/>
        <v>-14155.945519999994</v>
      </c>
      <c r="AA28" s="37">
        <f t="shared" si="12"/>
        <v>-14155.945519999994</v>
      </c>
      <c r="AB28" s="38">
        <f t="shared" si="13"/>
        <v>1357.604709999985</v>
      </c>
      <c r="AC28" s="39">
        <v>0.04296173872865241</v>
      </c>
      <c r="AD28" s="40">
        <v>0.07131163257179098</v>
      </c>
      <c r="AE28" s="40">
        <v>-6.090692068682046</v>
      </c>
      <c r="AF28" s="41">
        <v>0.9505154639175257</v>
      </c>
      <c r="AG28" s="6"/>
      <c r="AH28" s="74">
        <v>-14439646</v>
      </c>
      <c r="AI28" s="75">
        <v>30555080.4</v>
      </c>
    </row>
    <row r="29" spans="1:35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77">
        <v>38</v>
      </c>
      <c r="L29" s="32" t="s">
        <v>50</v>
      </c>
      <c r="M29" s="33">
        <v>219811.6</v>
      </c>
      <c r="N29" s="33">
        <v>49032.58461</v>
      </c>
      <c r="O29" s="34">
        <f t="shared" si="7"/>
        <v>22.30664105534012</v>
      </c>
      <c r="P29" s="33">
        <v>80507.88025</v>
      </c>
      <c r="Q29" s="35">
        <f t="shared" si="8"/>
        <v>60.90408101385827</v>
      </c>
      <c r="R29" s="82">
        <v>231053.28365</v>
      </c>
      <c r="S29" s="33">
        <v>42723.634</v>
      </c>
      <c r="T29" s="34">
        <f t="shared" si="9"/>
        <v>18.49081446715895</v>
      </c>
      <c r="U29" s="33">
        <v>61188.327</v>
      </c>
      <c r="V29" s="35">
        <f t="shared" si="10"/>
        <v>69.82317722136773</v>
      </c>
      <c r="W29" s="36"/>
      <c r="X29" s="33"/>
      <c r="Y29" s="37">
        <f t="shared" si="11"/>
        <v>-11241.683649999992</v>
      </c>
      <c r="Z29" s="37">
        <f t="shared" si="11"/>
        <v>6308.95061</v>
      </c>
      <c r="AA29" s="37">
        <f t="shared" si="12"/>
        <v>6308.95061</v>
      </c>
      <c r="AB29" s="38">
        <f t="shared" si="13"/>
        <v>19319.553250000004</v>
      </c>
      <c r="AC29" s="42">
        <v>0.05674108794868632</v>
      </c>
      <c r="AD29" s="43">
        <v>0.10209177162514564</v>
      </c>
      <c r="AE29" s="43">
        <v>-4.45850167955961</v>
      </c>
      <c r="AF29" s="44">
        <v>-2.6930860033726813</v>
      </c>
      <c r="AG29" s="1"/>
      <c r="AH29" s="74">
        <v>-3662640</v>
      </c>
      <c r="AI29" s="75">
        <v>10714862.44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3">
        <v>39</v>
      </c>
      <c r="L30" s="32" t="s">
        <v>38</v>
      </c>
      <c r="M30" s="33">
        <v>507860.46323</v>
      </c>
      <c r="N30" s="33">
        <v>105295.89129</v>
      </c>
      <c r="O30" s="34">
        <f t="shared" si="7"/>
        <v>20.733232632506297</v>
      </c>
      <c r="P30" s="33">
        <v>96033.93071</v>
      </c>
      <c r="Q30" s="35">
        <f t="shared" si="8"/>
        <v>109.6444668165973</v>
      </c>
      <c r="R30" s="82">
        <v>538489.3001</v>
      </c>
      <c r="S30" s="33">
        <v>115526.80472</v>
      </c>
      <c r="T30" s="34">
        <f t="shared" si="9"/>
        <v>21.453871915105115</v>
      </c>
      <c r="U30" s="33">
        <v>81528.71166</v>
      </c>
      <c r="V30" s="35">
        <f t="shared" si="10"/>
        <v>141.70076083353626</v>
      </c>
      <c r="W30" s="36"/>
      <c r="X30" s="33"/>
      <c r="Y30" s="37">
        <f t="shared" si="11"/>
        <v>-30628.83687</v>
      </c>
      <c r="Z30" s="37">
        <f t="shared" si="11"/>
        <v>-10230.91343</v>
      </c>
      <c r="AA30" s="37">
        <f t="shared" si="12"/>
        <v>-10230.91343</v>
      </c>
      <c r="AB30" s="38">
        <f t="shared" si="13"/>
        <v>14505.21905</v>
      </c>
      <c r="AC30" s="45">
        <v>0.06441101642507298</v>
      </c>
      <c r="AD30" s="46">
        <v>0.1141489396679269</v>
      </c>
      <c r="AE30" s="46">
        <v>-2.304660498628552</v>
      </c>
      <c r="AF30" s="47">
        <v>-1.262498417921782</v>
      </c>
      <c r="AG30" s="1"/>
      <c r="AH30" s="74">
        <v>-37822986.5</v>
      </c>
      <c r="AI30" s="75">
        <v>-16741175.52</v>
      </c>
    </row>
    <row r="31" spans="1:35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76">
        <v>12</v>
      </c>
      <c r="L31" s="32" t="s">
        <v>51</v>
      </c>
      <c r="M31" s="33">
        <v>747716.2750599999</v>
      </c>
      <c r="N31" s="33">
        <v>116181.07432</v>
      </c>
      <c r="O31" s="34">
        <f t="shared" si="7"/>
        <v>15.538122974610541</v>
      </c>
      <c r="P31" s="33">
        <v>99520.01524</v>
      </c>
      <c r="Q31" s="35">
        <f t="shared" si="8"/>
        <v>116.74141532215465</v>
      </c>
      <c r="R31" s="82">
        <v>824204.43172</v>
      </c>
      <c r="S31" s="33">
        <v>125943.0715</v>
      </c>
      <c r="T31" s="34">
        <f t="shared" si="9"/>
        <v>15.280562279575996</v>
      </c>
      <c r="U31" s="33">
        <v>102357.64276999999</v>
      </c>
      <c r="V31" s="35">
        <f t="shared" si="10"/>
        <v>123.04217652119738</v>
      </c>
      <c r="W31" s="36"/>
      <c r="X31" s="33"/>
      <c r="Y31" s="37">
        <f t="shared" si="11"/>
        <v>-76488.1566600001</v>
      </c>
      <c r="Z31" s="37">
        <f t="shared" si="11"/>
        <v>-9761.997180000006</v>
      </c>
      <c r="AA31" s="37">
        <f t="shared" si="12"/>
        <v>-9761.997180000006</v>
      </c>
      <c r="AB31" s="38">
        <f t="shared" si="13"/>
        <v>-2837.627529999998</v>
      </c>
      <c r="AC31" s="39">
        <v>0.2080841445306057</v>
      </c>
      <c r="AD31" s="40">
        <v>0.3321406938833558</v>
      </c>
      <c r="AE31" s="40">
        <v>-1.543527099008924</v>
      </c>
      <c r="AF31" s="41">
        <v>1.2592592592592593</v>
      </c>
      <c r="AG31" s="6"/>
      <c r="AH31" s="74">
        <v>-14485097.19</v>
      </c>
      <c r="AI31" s="75">
        <v>83948735.41</v>
      </c>
    </row>
    <row r="32" spans="1:35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76">
        <v>17</v>
      </c>
      <c r="L32" s="32" t="s">
        <v>52</v>
      </c>
      <c r="M32" s="33">
        <v>341871</v>
      </c>
      <c r="N32" s="33">
        <v>70000.12865</v>
      </c>
      <c r="O32" s="34">
        <f t="shared" si="0"/>
        <v>20.475597125816464</v>
      </c>
      <c r="P32" s="33">
        <v>156543.41878</v>
      </c>
      <c r="Q32" s="35">
        <f t="shared" si="1"/>
        <v>44.71611083719555</v>
      </c>
      <c r="R32" s="82">
        <v>402185.697</v>
      </c>
      <c r="S32" s="33">
        <v>67979.65209</v>
      </c>
      <c r="T32" s="34">
        <f t="shared" si="2"/>
        <v>16.902553372006167</v>
      </c>
      <c r="U32" s="33">
        <v>144757.51331</v>
      </c>
      <c r="V32" s="35">
        <f t="shared" si="3"/>
        <v>46.96105268430574</v>
      </c>
      <c r="W32" s="36"/>
      <c r="X32" s="33"/>
      <c r="Y32" s="37">
        <f t="shared" si="4"/>
        <v>-60314.696999999986</v>
      </c>
      <c r="Z32" s="37">
        <f t="shared" si="4"/>
        <v>2020.4765599999955</v>
      </c>
      <c r="AA32" s="37">
        <f t="shared" si="5"/>
        <v>2020.4765599999955</v>
      </c>
      <c r="AB32" s="38">
        <f t="shared" si="6"/>
        <v>11785.905469999998</v>
      </c>
      <c r="AC32" s="39">
        <v>0.05114436290694342</v>
      </c>
      <c r="AD32" s="40">
        <v>0.08815634059916246</v>
      </c>
      <c r="AE32" s="40">
        <v>-1.8593154022717286</v>
      </c>
      <c r="AF32" s="41">
        <v>-1.5755363360664945</v>
      </c>
      <c r="AG32" s="6"/>
      <c r="AH32" s="74">
        <v>-14625804.67</v>
      </c>
      <c r="AI32" s="75">
        <v>14576733.73</v>
      </c>
    </row>
    <row r="33" spans="1:35" ht="30.7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30</v>
      </c>
      <c r="K33" s="76">
        <v>40</v>
      </c>
      <c r="L33" s="32" t="s">
        <v>53</v>
      </c>
      <c r="M33" s="33">
        <v>1706086.5736099998</v>
      </c>
      <c r="N33" s="33">
        <v>337711.94883999997</v>
      </c>
      <c r="O33" s="34">
        <f>N33/M33*100</f>
        <v>19.79453763154687</v>
      </c>
      <c r="P33" s="33">
        <v>322668.60303</v>
      </c>
      <c r="Q33" s="35">
        <f>N33/P33*100</f>
        <v>104.66216597113458</v>
      </c>
      <c r="R33" s="82">
        <v>1789351.00871</v>
      </c>
      <c r="S33" s="33">
        <v>376103.99278</v>
      </c>
      <c r="T33" s="34">
        <f>S33/R33*100</f>
        <v>21.0190170038882</v>
      </c>
      <c r="U33" s="33">
        <v>315751.28541</v>
      </c>
      <c r="V33" s="35">
        <f>S33/U33*100</f>
        <v>119.11400211455437</v>
      </c>
      <c r="W33" s="36"/>
      <c r="X33" s="33"/>
      <c r="Y33" s="37">
        <f>M33-R33</f>
        <v>-83264.43510000012</v>
      </c>
      <c r="Z33" s="37">
        <f>N33-S33</f>
        <v>-38392.04394</v>
      </c>
      <c r="AA33" s="37">
        <f>N33-S33</f>
        <v>-38392.04394</v>
      </c>
      <c r="AB33" s="38">
        <f>P33-U33</f>
        <v>6917.317619999987</v>
      </c>
      <c r="AC33" s="39">
        <v>0.04593840619608707</v>
      </c>
      <c r="AD33" s="40">
        <v>0.07616931925382672</v>
      </c>
      <c r="AE33" s="40">
        <v>-3.8113467540687815</v>
      </c>
      <c r="AF33" s="41">
        <v>-2.755129958960328</v>
      </c>
      <c r="AG33" s="6"/>
      <c r="AH33" s="74">
        <v>-4177366.9</v>
      </c>
      <c r="AI33" s="75">
        <v>4502143.94</v>
      </c>
    </row>
    <row r="34" spans="1:35" ht="31.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32</v>
      </c>
      <c r="K34" s="76">
        <v>41</v>
      </c>
      <c r="L34" s="32" t="s">
        <v>39</v>
      </c>
      <c r="M34" s="33">
        <v>415553.25</v>
      </c>
      <c r="N34" s="33">
        <v>72422.41047</v>
      </c>
      <c r="O34" s="34">
        <f>N34/M34*100</f>
        <v>17.427949479398848</v>
      </c>
      <c r="P34" s="33">
        <v>71772.22356999999</v>
      </c>
      <c r="Q34" s="35">
        <f>N34/P34*100</f>
        <v>100.90590324175463</v>
      </c>
      <c r="R34" s="82">
        <v>424044.05554000003</v>
      </c>
      <c r="S34" s="33">
        <v>53210.052429999996</v>
      </c>
      <c r="T34" s="34">
        <f>S34/R34*100</f>
        <v>12.548236848230196</v>
      </c>
      <c r="U34" s="33">
        <v>49351.579450000005</v>
      </c>
      <c r="V34" s="35">
        <f>S34/U34*100</f>
        <v>107.81833737238169</v>
      </c>
      <c r="W34" s="36"/>
      <c r="X34" s="33"/>
      <c r="Y34" s="37">
        <f>M34-R34</f>
        <v>-8490.80554000003</v>
      </c>
      <c r="Z34" s="37">
        <f>N34-S34</f>
        <v>19212.358040000006</v>
      </c>
      <c r="AA34" s="37">
        <f>N34-S34</f>
        <v>19212.358040000006</v>
      </c>
      <c r="AB34" s="38">
        <f>P34-U34</f>
        <v>22420.644119999983</v>
      </c>
      <c r="AC34" s="39">
        <v>0.05326307423303124</v>
      </c>
      <c r="AD34" s="40">
        <v>0.09954783125371347</v>
      </c>
      <c r="AE34" s="40">
        <v>-11.705024311183145</v>
      </c>
      <c r="AF34" s="41">
        <v>-4.211678832116788</v>
      </c>
      <c r="AG34" s="6"/>
      <c r="AH34" s="74">
        <v>-7354000</v>
      </c>
      <c r="AI34" s="75">
        <v>978997.21</v>
      </c>
    </row>
    <row r="35" spans="1:35" ht="36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8</v>
      </c>
      <c r="K35" s="76">
        <v>33</v>
      </c>
      <c r="L35" s="32" t="s">
        <v>33</v>
      </c>
      <c r="M35" s="33">
        <v>222549.2735</v>
      </c>
      <c r="N35" s="33">
        <v>49803.95755</v>
      </c>
      <c r="O35" s="34">
        <f t="shared" si="0"/>
        <v>22.37884526277728</v>
      </c>
      <c r="P35" s="33">
        <v>41545.44186</v>
      </c>
      <c r="Q35" s="35">
        <f t="shared" si="1"/>
        <v>119.87827140659518</v>
      </c>
      <c r="R35" s="82">
        <v>228902.42603</v>
      </c>
      <c r="S35" s="33">
        <v>41483.20462</v>
      </c>
      <c r="T35" s="34">
        <f t="shared" si="2"/>
        <v>18.12265834813092</v>
      </c>
      <c r="U35" s="33">
        <v>39216.98001</v>
      </c>
      <c r="V35" s="35">
        <f>S35/U35*100</f>
        <v>105.77868211530344</v>
      </c>
      <c r="W35" s="36"/>
      <c r="X35" s="33"/>
      <c r="Y35" s="37">
        <f>M35-R35</f>
        <v>-6353.152529999992</v>
      </c>
      <c r="Z35" s="37">
        <f t="shared" si="4"/>
        <v>8320.752930000002</v>
      </c>
      <c r="AA35" s="37">
        <f t="shared" si="5"/>
        <v>8320.752930000002</v>
      </c>
      <c r="AB35" s="38">
        <f t="shared" si="6"/>
        <v>2328.4618499999997</v>
      </c>
      <c r="AC35" s="39">
        <v>0.05764443575200461</v>
      </c>
      <c r="AD35" s="40">
        <v>0.10015325279915756</v>
      </c>
      <c r="AE35" s="40">
        <v>-1.9610181651430434</v>
      </c>
      <c r="AF35" s="41">
        <v>-1.9289544235924934</v>
      </c>
      <c r="AG35" s="6"/>
      <c r="AH35" s="74">
        <v>-2541500</v>
      </c>
      <c r="AI35" s="75">
        <v>1647900.68</v>
      </c>
    </row>
    <row r="36" spans="1:35" ht="33.7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9</v>
      </c>
      <c r="K36" s="76">
        <v>4</v>
      </c>
      <c r="L36" s="32" t="s">
        <v>43</v>
      </c>
      <c r="M36" s="33">
        <v>1060750.91</v>
      </c>
      <c r="N36" s="33">
        <v>201108.16222</v>
      </c>
      <c r="O36" s="34">
        <f t="shared" si="0"/>
        <v>18.95903744452126</v>
      </c>
      <c r="P36" s="33">
        <v>107173.94256</v>
      </c>
      <c r="Q36" s="35">
        <f t="shared" si="1"/>
        <v>187.64650941847373</v>
      </c>
      <c r="R36" s="82">
        <v>1074419.673</v>
      </c>
      <c r="S36" s="33">
        <v>186847.25241999998</v>
      </c>
      <c r="T36" s="34">
        <f t="shared" si="2"/>
        <v>17.39052784637535</v>
      </c>
      <c r="U36" s="33">
        <v>104462.02291</v>
      </c>
      <c r="V36" s="35">
        <f t="shared" si="3"/>
        <v>178.86620152950664</v>
      </c>
      <c r="W36" s="36"/>
      <c r="X36" s="33"/>
      <c r="Y36" s="37">
        <f t="shared" si="4"/>
        <v>-13668.763000000035</v>
      </c>
      <c r="Z36" s="37">
        <f t="shared" si="4"/>
        <v>14260.909800000023</v>
      </c>
      <c r="AA36" s="37">
        <f t="shared" si="5"/>
        <v>14260.909800000023</v>
      </c>
      <c r="AB36" s="38">
        <f t="shared" si="6"/>
        <v>2711.919649999996</v>
      </c>
      <c r="AC36" s="39">
        <v>0.046105119672854106</v>
      </c>
      <c r="AD36" s="40">
        <v>0.08287541662913252</v>
      </c>
      <c r="AE36" s="40">
        <v>-1.3363690880706907</v>
      </c>
      <c r="AF36" s="41">
        <v>-0.7594501718213058</v>
      </c>
      <c r="AG36" s="6"/>
      <c r="AH36" s="74">
        <v>-12261715</v>
      </c>
      <c r="AI36" s="75">
        <v>7133180.9</v>
      </c>
    </row>
    <row r="37" spans="1:35" ht="32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33</v>
      </c>
      <c r="K37" s="76">
        <v>28</v>
      </c>
      <c r="L37" s="32" t="s">
        <v>54</v>
      </c>
      <c r="M37" s="33">
        <v>687396.8</v>
      </c>
      <c r="N37" s="33">
        <v>115618.6472</v>
      </c>
      <c r="O37" s="34">
        <f>N37/M37*100</f>
        <v>16.81978257681735</v>
      </c>
      <c r="P37" s="33">
        <v>107945.48828</v>
      </c>
      <c r="Q37" s="35">
        <f>N37/P37*100</f>
        <v>107.10836464058282</v>
      </c>
      <c r="R37" s="82">
        <v>700214.55001</v>
      </c>
      <c r="S37" s="33">
        <v>104491.28284999999</v>
      </c>
      <c r="T37" s="34">
        <f>S37/R37*100</f>
        <v>14.922752297636164</v>
      </c>
      <c r="U37" s="33">
        <v>97252.26187</v>
      </c>
      <c r="V37" s="35">
        <f>S37/U37*100</f>
        <v>107.44355024840102</v>
      </c>
      <c r="W37" s="36"/>
      <c r="X37" s="33"/>
      <c r="Y37" s="37">
        <f>M37-R37</f>
        <v>-12817.75000999996</v>
      </c>
      <c r="Z37" s="37">
        <f>N37-S37</f>
        <v>11127.364350000018</v>
      </c>
      <c r="AA37" s="37">
        <f>N37-S37</f>
        <v>11127.364350000018</v>
      </c>
      <c r="AB37" s="38">
        <f>P37-U37</f>
        <v>10693.226410000003</v>
      </c>
      <c r="AC37" s="39">
        <v>0.06963788300835655</v>
      </c>
      <c r="AD37" s="40">
        <v>0.1392757660167131</v>
      </c>
      <c r="AE37" s="40">
        <v>-3.4588442308341527</v>
      </c>
      <c r="AF37" s="41">
        <v>-0.841025641025641</v>
      </c>
      <c r="AG37" s="6"/>
      <c r="AH37" s="74">
        <v>-2110000</v>
      </c>
      <c r="AI37" s="75">
        <v>3234091.77</v>
      </c>
    </row>
    <row r="38" spans="1:35" ht="30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12</v>
      </c>
      <c r="K38" s="76">
        <v>34</v>
      </c>
      <c r="L38" s="32" t="s">
        <v>44</v>
      </c>
      <c r="M38" s="33">
        <v>181386.7</v>
      </c>
      <c r="N38" s="33">
        <v>36714.596880000005</v>
      </c>
      <c r="O38" s="34">
        <f t="shared" si="0"/>
        <v>20.241063363521143</v>
      </c>
      <c r="P38" s="33">
        <v>57316.14334</v>
      </c>
      <c r="Q38" s="35">
        <f t="shared" si="1"/>
        <v>64.05629328932446</v>
      </c>
      <c r="R38" s="82">
        <v>185034.8676</v>
      </c>
      <c r="S38" s="33">
        <v>41935.77437</v>
      </c>
      <c r="T38" s="34">
        <f t="shared" si="2"/>
        <v>22.66371463601923</v>
      </c>
      <c r="U38" s="33">
        <v>46781.79848</v>
      </c>
      <c r="V38" s="35">
        <f t="shared" si="3"/>
        <v>89.64121887688488</v>
      </c>
      <c r="W38" s="36"/>
      <c r="X38" s="33"/>
      <c r="Y38" s="37">
        <f t="shared" si="4"/>
        <v>-3648.167599999986</v>
      </c>
      <c r="Z38" s="37">
        <f t="shared" si="4"/>
        <v>-5221.177489999995</v>
      </c>
      <c r="AA38" s="37">
        <f t="shared" si="5"/>
        <v>-5221.177489999995</v>
      </c>
      <c r="AB38" s="38">
        <f t="shared" si="6"/>
        <v>10534.344860000005</v>
      </c>
      <c r="AC38" s="39">
        <v>0.0516149486968701</v>
      </c>
      <c r="AD38" s="40">
        <v>0.09723487911898822</v>
      </c>
      <c r="AE38" s="40">
        <v>-1.321027663831709</v>
      </c>
      <c r="AF38" s="41">
        <v>-0.5875694795351187</v>
      </c>
      <c r="AG38" s="6"/>
      <c r="AH38" s="74">
        <v>-3663000</v>
      </c>
      <c r="AI38" s="75">
        <v>-499380.89</v>
      </c>
    </row>
    <row r="39" spans="1:35" ht="30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13</v>
      </c>
      <c r="K39" s="76">
        <v>35</v>
      </c>
      <c r="L39" s="32" t="s">
        <v>35</v>
      </c>
      <c r="M39" s="33">
        <v>628485.55688</v>
      </c>
      <c r="N39" s="33">
        <v>138189.77694</v>
      </c>
      <c r="O39" s="34">
        <f t="shared" si="0"/>
        <v>21.987741074913085</v>
      </c>
      <c r="P39" s="33">
        <v>52267.87771</v>
      </c>
      <c r="Q39" s="35">
        <f t="shared" si="1"/>
        <v>264.38757989510117</v>
      </c>
      <c r="R39" s="82">
        <v>646826.7762999999</v>
      </c>
      <c r="S39" s="33">
        <v>127510.64468000001</v>
      </c>
      <c r="T39" s="34">
        <f t="shared" si="2"/>
        <v>19.71326008013933</v>
      </c>
      <c r="U39" s="33">
        <v>44411.28536</v>
      </c>
      <c r="V39" s="35">
        <f t="shared" si="3"/>
        <v>287.1131597439539</v>
      </c>
      <c r="W39" s="36"/>
      <c r="X39" s="33"/>
      <c r="Y39" s="37">
        <f t="shared" si="4"/>
        <v>-18341.219419999863</v>
      </c>
      <c r="Z39" s="37">
        <f t="shared" si="4"/>
        <v>10679.132259999998</v>
      </c>
      <c r="AA39" s="37">
        <f t="shared" si="5"/>
        <v>10679.132259999998</v>
      </c>
      <c r="AB39" s="38">
        <f t="shared" si="6"/>
        <v>7856.592349999999</v>
      </c>
      <c r="AC39" s="39">
        <v>0.042680913539967245</v>
      </c>
      <c r="AD39" s="40">
        <v>0.07692200428409432</v>
      </c>
      <c r="AE39" s="40">
        <v>-8.188981636060099</v>
      </c>
      <c r="AF39" s="41">
        <v>-1.260748959778086</v>
      </c>
      <c r="AG39" s="6"/>
      <c r="AH39" s="74">
        <v>-18334643.55</v>
      </c>
      <c r="AI39" s="75">
        <v>7325243.28</v>
      </c>
    </row>
    <row r="40" spans="1:35" ht="35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36</v>
      </c>
      <c r="K40" s="76">
        <v>10</v>
      </c>
      <c r="L40" s="32" t="s">
        <v>40</v>
      </c>
      <c r="M40" s="33">
        <v>290617.61</v>
      </c>
      <c r="N40" s="33">
        <v>60037.09593</v>
      </c>
      <c r="O40" s="34">
        <f>N40/M40*100</f>
        <v>20.65845078348831</v>
      </c>
      <c r="P40" s="33">
        <v>112120.79457</v>
      </c>
      <c r="Q40" s="35">
        <f>N40/P40*100</f>
        <v>53.54679848662439</v>
      </c>
      <c r="R40" s="82">
        <v>353907.60832</v>
      </c>
      <c r="S40" s="33">
        <v>55671.9405</v>
      </c>
      <c r="T40" s="34">
        <f>S40/R40*100</f>
        <v>15.730642458995101</v>
      </c>
      <c r="U40" s="33">
        <v>73742.53576</v>
      </c>
      <c r="V40" s="35">
        <f>S40/U40*100</f>
        <v>75.49501780246348</v>
      </c>
      <c r="W40" s="36"/>
      <c r="X40" s="33"/>
      <c r="Y40" s="37">
        <f>M40-R40</f>
        <v>-63289.99832000001</v>
      </c>
      <c r="Z40" s="37">
        <f>N40-S40</f>
        <v>4365.155430000006</v>
      </c>
      <c r="AA40" s="37">
        <f>N40-S40</f>
        <v>4365.155430000006</v>
      </c>
      <c r="AB40" s="38">
        <f>P40-U40</f>
        <v>38378.25881</v>
      </c>
      <c r="AC40" s="39">
        <v>0.05369568790751192</v>
      </c>
      <c r="AD40" s="40">
        <v>0.09732360097323602</v>
      </c>
      <c r="AE40" s="40">
        <v>-22.482409405378952</v>
      </c>
      <c r="AF40" s="41">
        <v>-2.487220447284345</v>
      </c>
      <c r="AG40" s="6"/>
      <c r="AH40" s="74">
        <v>-5068429.42</v>
      </c>
      <c r="AI40" s="75">
        <v>-2172368.39</v>
      </c>
    </row>
    <row r="41" spans="1:35" ht="20.25" customHeight="1">
      <c r="A41" s="1"/>
      <c r="B41" s="1"/>
      <c r="C41" s="1"/>
      <c r="D41" s="1"/>
      <c r="E41" s="1"/>
      <c r="F41" s="1"/>
      <c r="G41" s="1"/>
      <c r="H41" s="1"/>
      <c r="I41" s="1"/>
      <c r="J41" s="1">
        <v>14</v>
      </c>
      <c r="K41" s="77">
        <v>36</v>
      </c>
      <c r="L41" s="32" t="s">
        <v>45</v>
      </c>
      <c r="M41" s="33">
        <v>518923.1074</v>
      </c>
      <c r="N41" s="33">
        <v>109750.37251</v>
      </c>
      <c r="O41" s="34">
        <f t="shared" si="0"/>
        <v>21.149640658688465</v>
      </c>
      <c r="P41" s="33">
        <v>164327.82258</v>
      </c>
      <c r="Q41" s="35">
        <f t="shared" si="1"/>
        <v>66.7874561878102</v>
      </c>
      <c r="R41" s="82">
        <v>538945.1</v>
      </c>
      <c r="S41" s="33">
        <v>92465.80314</v>
      </c>
      <c r="T41" s="34">
        <f t="shared" si="2"/>
        <v>17.156813029750158</v>
      </c>
      <c r="U41" s="33">
        <v>155057.29183</v>
      </c>
      <c r="V41" s="35">
        <f t="shared" si="3"/>
        <v>59.63331491780254</v>
      </c>
      <c r="W41" s="36"/>
      <c r="X41" s="33"/>
      <c r="Y41" s="37">
        <f t="shared" si="4"/>
        <v>-20021.992599999998</v>
      </c>
      <c r="Z41" s="37">
        <f t="shared" si="4"/>
        <v>17284.569369999997</v>
      </c>
      <c r="AA41" s="37">
        <f t="shared" si="5"/>
        <v>17284.569369999997</v>
      </c>
      <c r="AB41" s="38">
        <f t="shared" si="6"/>
        <v>9270.530750000005</v>
      </c>
      <c r="AC41" s="42">
        <v>1.739129640371229</v>
      </c>
      <c r="AD41" s="43">
        <v>3.1476519421787943</v>
      </c>
      <c r="AE41" s="43">
        <v>3.446801548432618</v>
      </c>
      <c r="AF41" s="44"/>
      <c r="AG41" s="1"/>
      <c r="AH41" s="74">
        <v>-34393624.21</v>
      </c>
      <c r="AI41" s="75">
        <v>8547600.33</v>
      </c>
    </row>
    <row r="42" spans="1:35" ht="20.25" customHeight="1">
      <c r="A42" s="1"/>
      <c r="B42" s="1"/>
      <c r="C42" s="1"/>
      <c r="D42" s="1"/>
      <c r="E42" s="1"/>
      <c r="F42" s="1"/>
      <c r="G42" s="1"/>
      <c r="H42" s="1"/>
      <c r="I42" s="1"/>
      <c r="J42" s="1">
        <v>15</v>
      </c>
      <c r="K42" s="73">
        <v>6</v>
      </c>
      <c r="L42" s="32" t="s">
        <v>55</v>
      </c>
      <c r="M42" s="33">
        <v>1811571.54502</v>
      </c>
      <c r="N42" s="33">
        <v>402978.6938</v>
      </c>
      <c r="O42" s="34">
        <f t="shared" si="0"/>
        <v>22.24470211556293</v>
      </c>
      <c r="P42" s="33">
        <v>337497.42899</v>
      </c>
      <c r="Q42" s="35">
        <f t="shared" si="1"/>
        <v>119.40200404073012</v>
      </c>
      <c r="R42" s="82">
        <v>1926783.74502</v>
      </c>
      <c r="S42" s="33">
        <v>314578.22119</v>
      </c>
      <c r="T42" s="34">
        <f t="shared" si="2"/>
        <v>16.326597211703938</v>
      </c>
      <c r="U42" s="33">
        <v>264518.03838</v>
      </c>
      <c r="V42" s="35">
        <f t="shared" si="3"/>
        <v>118.92505445624273</v>
      </c>
      <c r="W42" s="36"/>
      <c r="X42" s="33"/>
      <c r="Y42" s="37">
        <f t="shared" si="4"/>
        <v>-115212.19999999995</v>
      </c>
      <c r="Z42" s="37">
        <f t="shared" si="4"/>
        <v>88400.47261</v>
      </c>
      <c r="AA42" s="37">
        <f t="shared" si="5"/>
        <v>88400.47261</v>
      </c>
      <c r="AB42" s="38">
        <f t="shared" si="6"/>
        <v>72979.39061</v>
      </c>
      <c r="AC42" s="45">
        <v>0.03850131254474584</v>
      </c>
      <c r="AD42" s="46">
        <v>0.059556403236226046</v>
      </c>
      <c r="AE42" s="46">
        <v>-1.9052538798075906</v>
      </c>
      <c r="AF42" s="47">
        <v>-1.540295804406882</v>
      </c>
      <c r="AG42" s="1"/>
      <c r="AH42" s="74">
        <v>-27255700</v>
      </c>
      <c r="AI42" s="75">
        <v>53297100.54</v>
      </c>
    </row>
    <row r="43" spans="1:35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16</v>
      </c>
      <c r="K43" s="76">
        <v>19</v>
      </c>
      <c r="L43" s="32" t="s">
        <v>41</v>
      </c>
      <c r="M43" s="33">
        <v>260522.607</v>
      </c>
      <c r="N43" s="33">
        <v>53468.0023</v>
      </c>
      <c r="O43" s="34">
        <f t="shared" si="0"/>
        <v>20.523363755530053</v>
      </c>
      <c r="P43" s="33">
        <v>57347.213090000005</v>
      </c>
      <c r="Q43" s="35">
        <f t="shared" si="1"/>
        <v>93.23557226065716</v>
      </c>
      <c r="R43" s="82">
        <v>270239.932</v>
      </c>
      <c r="S43" s="33">
        <v>50144.69008</v>
      </c>
      <c r="T43" s="34">
        <f t="shared" si="2"/>
        <v>18.55561822743502</v>
      </c>
      <c r="U43" s="33">
        <v>46213.79931</v>
      </c>
      <c r="V43" s="35">
        <f t="shared" si="3"/>
        <v>108.50588098942433</v>
      </c>
      <c r="W43" s="36"/>
      <c r="X43" s="33"/>
      <c r="Y43" s="37">
        <f t="shared" si="4"/>
        <v>-9717.324999999983</v>
      </c>
      <c r="Z43" s="37">
        <f t="shared" si="4"/>
        <v>3323.31222</v>
      </c>
      <c r="AA43" s="37">
        <f t="shared" si="5"/>
        <v>3323.31222</v>
      </c>
      <c r="AB43" s="38">
        <f t="shared" si="6"/>
        <v>11133.413780000003</v>
      </c>
      <c r="AC43" s="39">
        <v>0.04749546092316549</v>
      </c>
      <c r="AD43" s="40">
        <v>0.07997867506739771</v>
      </c>
      <c r="AE43" s="40">
        <v>-2.2544142127566724</v>
      </c>
      <c r="AF43" s="41">
        <v>-5.9013793103448275</v>
      </c>
      <c r="AG43" s="6"/>
      <c r="AH43" s="74">
        <v>-40664262</v>
      </c>
      <c r="AI43" s="75">
        <v>-4922571.1</v>
      </c>
    </row>
    <row r="44" spans="1:35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18</v>
      </c>
      <c r="K44" s="76">
        <v>21</v>
      </c>
      <c r="L44" s="32" t="s">
        <v>42</v>
      </c>
      <c r="M44" s="33">
        <v>478725.7646</v>
      </c>
      <c r="N44" s="33">
        <v>95048.42370999999</v>
      </c>
      <c r="O44" s="34">
        <f t="shared" si="0"/>
        <v>19.854461727042796</v>
      </c>
      <c r="P44" s="33">
        <v>191970.76942</v>
      </c>
      <c r="Q44" s="35">
        <f t="shared" si="1"/>
        <v>49.51192517338403</v>
      </c>
      <c r="R44" s="82">
        <v>532229.91191</v>
      </c>
      <c r="S44" s="33">
        <v>94333.95289</v>
      </c>
      <c r="T44" s="34">
        <f t="shared" si="2"/>
        <v>17.724286211473185</v>
      </c>
      <c r="U44" s="33">
        <v>174707.44851</v>
      </c>
      <c r="V44" s="35">
        <f t="shared" si="3"/>
        <v>53.99538124706827</v>
      </c>
      <c r="W44" s="36"/>
      <c r="X44" s="33"/>
      <c r="Y44" s="37">
        <f t="shared" si="4"/>
        <v>-53504.14731000003</v>
      </c>
      <c r="Z44" s="37">
        <f t="shared" si="4"/>
        <v>714.4708199999877</v>
      </c>
      <c r="AA44" s="37">
        <f t="shared" si="5"/>
        <v>714.4708199999877</v>
      </c>
      <c r="AB44" s="38">
        <f t="shared" si="6"/>
        <v>17263.32091000001</v>
      </c>
      <c r="AC44" s="39">
        <v>0.0775375939849624</v>
      </c>
      <c r="AD44" s="40">
        <v>0.1351323682971274</v>
      </c>
      <c r="AE44" s="40">
        <v>-2.433856466031259</v>
      </c>
      <c r="AF44" s="41">
        <v>-2.360906862745098</v>
      </c>
      <c r="AG44" s="6"/>
      <c r="AH44" s="74">
        <v>-45170533.85</v>
      </c>
      <c r="AI44" s="75">
        <v>-10249742.81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19</v>
      </c>
      <c r="K45" s="76">
        <v>22</v>
      </c>
      <c r="L45" s="32" t="s">
        <v>56</v>
      </c>
      <c r="M45" s="33">
        <v>334671.58</v>
      </c>
      <c r="N45" s="33">
        <v>79977.19082999999</v>
      </c>
      <c r="O45" s="34">
        <f t="shared" si="0"/>
        <v>23.897216139476196</v>
      </c>
      <c r="P45" s="33">
        <v>77085.94906</v>
      </c>
      <c r="Q45" s="35">
        <f t="shared" si="1"/>
        <v>103.75067285965383</v>
      </c>
      <c r="R45" s="82">
        <v>363938.17</v>
      </c>
      <c r="S45" s="33">
        <v>60829.827090000006</v>
      </c>
      <c r="T45" s="34">
        <f t="shared" si="2"/>
        <v>16.714330098983574</v>
      </c>
      <c r="U45" s="33">
        <v>74676.10496</v>
      </c>
      <c r="V45" s="35">
        <f t="shared" si="3"/>
        <v>81.45822163941638</v>
      </c>
      <c r="W45" s="36"/>
      <c r="X45" s="33"/>
      <c r="Y45" s="37">
        <f t="shared" si="4"/>
        <v>-29266.589999999967</v>
      </c>
      <c r="Z45" s="37">
        <f t="shared" si="4"/>
        <v>19147.363739999986</v>
      </c>
      <c r="AA45" s="37">
        <f t="shared" si="5"/>
        <v>19147.363739999986</v>
      </c>
      <c r="AB45" s="38">
        <f t="shared" si="6"/>
        <v>2409.844100000002</v>
      </c>
      <c r="AC45" s="39">
        <v>0.054871084314790194</v>
      </c>
      <c r="AD45" s="40">
        <v>0.08617977032451588</v>
      </c>
      <c r="AE45" s="40">
        <v>-5.56217448407656</v>
      </c>
      <c r="AF45" s="41">
        <v>-2.9936974789915967</v>
      </c>
      <c r="AG45" s="6"/>
      <c r="AH45" s="74">
        <v>-9159193.91</v>
      </c>
      <c r="AI45" s="75">
        <v>9413973.97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20</v>
      </c>
      <c r="K46" s="76">
        <v>7</v>
      </c>
      <c r="L46" s="32" t="s">
        <v>46</v>
      </c>
      <c r="M46" s="33">
        <v>397136.265</v>
      </c>
      <c r="N46" s="33">
        <v>92358.60768</v>
      </c>
      <c r="O46" s="34">
        <f t="shared" si="0"/>
        <v>23.256150550743584</v>
      </c>
      <c r="P46" s="33">
        <v>43580.31161</v>
      </c>
      <c r="Q46" s="35">
        <f t="shared" si="1"/>
        <v>211.9273687313591</v>
      </c>
      <c r="R46" s="82">
        <v>400334.644</v>
      </c>
      <c r="S46" s="33">
        <v>83839.03596</v>
      </c>
      <c r="T46" s="34">
        <f t="shared" si="2"/>
        <v>20.9422385038453</v>
      </c>
      <c r="U46" s="33">
        <v>37492.20502</v>
      </c>
      <c r="V46" s="35">
        <f t="shared" si="3"/>
        <v>223.61724501206731</v>
      </c>
      <c r="W46" s="36"/>
      <c r="X46" s="33"/>
      <c r="Y46" s="37">
        <f t="shared" si="4"/>
        <v>-3198.378999999957</v>
      </c>
      <c r="Z46" s="37">
        <f t="shared" si="4"/>
        <v>8519.571720000007</v>
      </c>
      <c r="AA46" s="37">
        <f t="shared" si="5"/>
        <v>8519.571720000007</v>
      </c>
      <c r="AB46" s="38">
        <f t="shared" si="6"/>
        <v>6088.106589999996</v>
      </c>
      <c r="AC46" s="39">
        <v>0.08327388448316933</v>
      </c>
      <c r="AD46" s="40">
        <v>0.1563067782533703</v>
      </c>
      <c r="AE46" s="40">
        <v>-4.1226599278676375</v>
      </c>
      <c r="AF46" s="41">
        <v>13.204134366925064</v>
      </c>
      <c r="AG46" s="6"/>
      <c r="AH46" s="74">
        <v>-162491398</v>
      </c>
      <c r="AI46" s="75">
        <v>28356179.86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21</v>
      </c>
      <c r="K47" s="76">
        <v>23</v>
      </c>
      <c r="L47" s="32" t="s">
        <v>57</v>
      </c>
      <c r="M47" s="33">
        <v>982182.465</v>
      </c>
      <c r="N47" s="33">
        <v>250482.34772999998</v>
      </c>
      <c r="O47" s="34">
        <f t="shared" si="0"/>
        <v>25.502628753405816</v>
      </c>
      <c r="P47" s="33">
        <v>161669.81594</v>
      </c>
      <c r="Q47" s="35">
        <f t="shared" si="1"/>
        <v>154.9345165475791</v>
      </c>
      <c r="R47" s="82">
        <v>1152924.64828</v>
      </c>
      <c r="S47" s="33">
        <v>227617.72166</v>
      </c>
      <c r="T47" s="34">
        <f t="shared" si="2"/>
        <v>19.74263643331534</v>
      </c>
      <c r="U47" s="33">
        <v>143719.72634999998</v>
      </c>
      <c r="V47" s="35">
        <f t="shared" si="3"/>
        <v>158.37611679393518</v>
      </c>
      <c r="W47" s="36"/>
      <c r="X47" s="33"/>
      <c r="Y47" s="37">
        <f t="shared" si="4"/>
        <v>-170742.1832800001</v>
      </c>
      <c r="Z47" s="37">
        <f t="shared" si="4"/>
        <v>22864.62606999997</v>
      </c>
      <c r="AA47" s="37">
        <f t="shared" si="5"/>
        <v>22864.62606999997</v>
      </c>
      <c r="AB47" s="38">
        <f t="shared" si="6"/>
        <v>17950.089590000018</v>
      </c>
      <c r="AC47" s="39">
        <v>0.14921941017791643</v>
      </c>
      <c r="AD47" s="40">
        <v>0.2644249536751079</v>
      </c>
      <c r="AE47" s="40">
        <v>-6.265601023144095</v>
      </c>
      <c r="AF47" s="41">
        <v>-2.2971014492753623</v>
      </c>
      <c r="AG47" s="6"/>
      <c r="AH47" s="74">
        <v>-7481139.55</v>
      </c>
      <c r="AI47" s="75">
        <v>-2387454.49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22</v>
      </c>
      <c r="K48" s="76">
        <v>8</v>
      </c>
      <c r="L48" s="32" t="s">
        <v>12</v>
      </c>
      <c r="M48" s="33">
        <v>927624.24428</v>
      </c>
      <c r="N48" s="33">
        <v>180906.85473</v>
      </c>
      <c r="O48" s="34">
        <f t="shared" si="0"/>
        <v>19.502169746589107</v>
      </c>
      <c r="P48" s="33">
        <v>128684.92877</v>
      </c>
      <c r="Q48" s="35">
        <f t="shared" si="1"/>
        <v>140.5812292543883</v>
      </c>
      <c r="R48" s="82">
        <v>981692.8788</v>
      </c>
      <c r="S48" s="33">
        <v>168793.48150999998</v>
      </c>
      <c r="T48" s="34">
        <f t="shared" si="2"/>
        <v>17.194123045522087</v>
      </c>
      <c r="U48" s="33">
        <v>112398.04527</v>
      </c>
      <c r="V48" s="35">
        <f t="shared" si="3"/>
        <v>150.17474823919594</v>
      </c>
      <c r="W48" s="36"/>
      <c r="X48" s="33"/>
      <c r="Y48" s="37">
        <f t="shared" si="4"/>
        <v>-54068.63451999996</v>
      </c>
      <c r="Z48" s="37">
        <f t="shared" si="4"/>
        <v>12113.373220000009</v>
      </c>
      <c r="AA48" s="37">
        <f t="shared" si="5"/>
        <v>12113.373220000009</v>
      </c>
      <c r="AB48" s="38">
        <f t="shared" si="6"/>
        <v>16286.883499999996</v>
      </c>
      <c r="AC48" s="39">
        <v>0.04482958977807662</v>
      </c>
      <c r="AD48" s="40">
        <v>0.07779996109706276</v>
      </c>
      <c r="AE48" s="40">
        <v>-3.053170838287878</v>
      </c>
      <c r="AF48" s="41">
        <v>-4.995951417004049</v>
      </c>
      <c r="AG48" s="6"/>
      <c r="AH48" s="74">
        <v>-14212295.09</v>
      </c>
      <c r="AI48" s="75">
        <v>-3979766.26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24</v>
      </c>
      <c r="K49" s="76">
        <v>9</v>
      </c>
      <c r="L49" s="32" t="s">
        <v>13</v>
      </c>
      <c r="M49" s="33">
        <v>1069253.42383</v>
      </c>
      <c r="N49" s="33">
        <v>225381.48447</v>
      </c>
      <c r="O49" s="34">
        <f t="shared" si="0"/>
        <v>21.078397267384695</v>
      </c>
      <c r="P49" s="33">
        <v>124260.57241</v>
      </c>
      <c r="Q49" s="35">
        <f t="shared" si="1"/>
        <v>181.3781154382178</v>
      </c>
      <c r="R49" s="82">
        <v>1104978.8809800001</v>
      </c>
      <c r="S49" s="33">
        <v>206281.42024</v>
      </c>
      <c r="T49" s="34">
        <f t="shared" si="2"/>
        <v>18.66835862573682</v>
      </c>
      <c r="U49" s="33">
        <v>124467.04634</v>
      </c>
      <c r="V49" s="35">
        <f t="shared" si="3"/>
        <v>165.73175495505214</v>
      </c>
      <c r="W49" s="36"/>
      <c r="X49" s="33"/>
      <c r="Y49" s="37">
        <f t="shared" si="4"/>
        <v>-35725.45715000015</v>
      </c>
      <c r="Z49" s="37">
        <f t="shared" si="4"/>
        <v>19100.06422999999</v>
      </c>
      <c r="AA49" s="37">
        <f t="shared" si="5"/>
        <v>19100.06422999999</v>
      </c>
      <c r="AB49" s="38">
        <f t="shared" si="6"/>
        <v>-206.47393000000739</v>
      </c>
      <c r="AC49" s="39">
        <v>0.047786927431806486</v>
      </c>
      <c r="AD49" s="40">
        <v>0.08625174175568974</v>
      </c>
      <c r="AE49" s="40">
        <v>-9.184901747904876</v>
      </c>
      <c r="AF49" s="41">
        <v>-6.8962765957446805</v>
      </c>
      <c r="AG49" s="6"/>
      <c r="AH49" s="74">
        <v>-14086675.34</v>
      </c>
      <c r="AI49" s="75">
        <v>9027493.16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25</v>
      </c>
      <c r="K50" s="76">
        <v>25</v>
      </c>
      <c r="L50" s="32" t="s">
        <v>14</v>
      </c>
      <c r="M50" s="33">
        <v>2144326.8081199997</v>
      </c>
      <c r="N50" s="33">
        <v>415220.79098</v>
      </c>
      <c r="O50" s="34">
        <f t="shared" si="0"/>
        <v>19.363689779359582</v>
      </c>
      <c r="P50" s="33">
        <v>570759.15896</v>
      </c>
      <c r="Q50" s="35">
        <f t="shared" si="1"/>
        <v>72.74886166287513</v>
      </c>
      <c r="R50" s="82">
        <v>2397438.85952</v>
      </c>
      <c r="S50" s="33">
        <v>396779.10198000004</v>
      </c>
      <c r="T50" s="34">
        <f t="shared" si="2"/>
        <v>16.550123912625686</v>
      </c>
      <c r="U50" s="33">
        <v>499262.113</v>
      </c>
      <c r="V50" s="35">
        <f t="shared" si="3"/>
        <v>79.47310473767114</v>
      </c>
      <c r="W50" s="36"/>
      <c r="X50" s="33"/>
      <c r="Y50" s="37">
        <f t="shared" si="4"/>
        <v>-253112.05140000023</v>
      </c>
      <c r="Z50" s="37">
        <f t="shared" si="4"/>
        <v>18441.688999999955</v>
      </c>
      <c r="AA50" s="37">
        <f t="shared" si="5"/>
        <v>18441.688999999955</v>
      </c>
      <c r="AB50" s="38">
        <f t="shared" si="6"/>
        <v>71497.04596000002</v>
      </c>
      <c r="AC50" s="39">
        <v>0.0430161997793383</v>
      </c>
      <c r="AD50" s="40">
        <v>0.07362295478358943</v>
      </c>
      <c r="AE50" s="40">
        <v>-8.392211695121784</v>
      </c>
      <c r="AF50" s="41">
        <v>-13.054945054945055</v>
      </c>
      <c r="AG50" s="6"/>
      <c r="AH50" s="74">
        <v>-8163000</v>
      </c>
      <c r="AI50" s="75">
        <v>2806702.22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26</v>
      </c>
      <c r="K51" s="76">
        <v>26</v>
      </c>
      <c r="L51" s="32" t="s">
        <v>15</v>
      </c>
      <c r="M51" s="33">
        <v>808386.8564500001</v>
      </c>
      <c r="N51" s="33">
        <v>137639.04280000002</v>
      </c>
      <c r="O51" s="34">
        <f t="shared" si="0"/>
        <v>17.02638306174801</v>
      </c>
      <c r="P51" s="33">
        <v>92592.3183</v>
      </c>
      <c r="Q51" s="35">
        <f t="shared" si="1"/>
        <v>148.65060658061094</v>
      </c>
      <c r="R51" s="82">
        <v>857166.8534400001</v>
      </c>
      <c r="S51" s="33">
        <v>132346.85987000001</v>
      </c>
      <c r="T51" s="34">
        <f t="shared" si="2"/>
        <v>15.440034730561827</v>
      </c>
      <c r="U51" s="33">
        <v>87320.73812000001</v>
      </c>
      <c r="V51" s="35">
        <f t="shared" si="3"/>
        <v>151.5640645274014</v>
      </c>
      <c r="W51" s="36"/>
      <c r="X51" s="33"/>
      <c r="Y51" s="37">
        <f t="shared" si="4"/>
        <v>-48779.996990000014</v>
      </c>
      <c r="Z51" s="37">
        <f t="shared" si="4"/>
        <v>5292.18293000001</v>
      </c>
      <c r="AA51" s="37">
        <f t="shared" si="5"/>
        <v>5292.18293000001</v>
      </c>
      <c r="AB51" s="38">
        <f t="shared" si="6"/>
        <v>5271.58017999999</v>
      </c>
      <c r="AC51" s="39">
        <v>0.053848338540187446</v>
      </c>
      <c r="AD51" s="40">
        <v>0.09477630592351911</v>
      </c>
      <c r="AE51" s="40">
        <v>-5.161055056892398</v>
      </c>
      <c r="AF51" s="41">
        <v>-1.881638846737481</v>
      </c>
      <c r="AG51" s="6"/>
      <c r="AH51" s="74">
        <v>-1579930.06</v>
      </c>
      <c r="AI51" s="75">
        <v>-262423.19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31</v>
      </c>
      <c r="K52" s="76">
        <v>27</v>
      </c>
      <c r="L52" s="32" t="s">
        <v>16</v>
      </c>
      <c r="M52" s="33">
        <v>2647614.826</v>
      </c>
      <c r="N52" s="33">
        <v>552689.74413</v>
      </c>
      <c r="O52" s="34">
        <f t="shared" si="0"/>
        <v>20.87500563535521</v>
      </c>
      <c r="P52" s="33">
        <v>32949.70214</v>
      </c>
      <c r="Q52" s="35">
        <f t="shared" si="1"/>
        <v>1677.3740223255325</v>
      </c>
      <c r="R52" s="82">
        <v>3169261.267</v>
      </c>
      <c r="S52" s="33">
        <v>613927.3479500001</v>
      </c>
      <c r="T52" s="34">
        <f t="shared" si="2"/>
        <v>19.37130757702218</v>
      </c>
      <c r="U52" s="33">
        <v>37514.61275</v>
      </c>
      <c r="V52" s="35">
        <f t="shared" si="3"/>
        <v>1636.5018933855317</v>
      </c>
      <c r="W52" s="36"/>
      <c r="X52" s="33"/>
      <c r="Y52" s="37">
        <f t="shared" si="4"/>
        <v>-521646.4410000001</v>
      </c>
      <c r="Z52" s="37">
        <f t="shared" si="4"/>
        <v>-61237.60382000008</v>
      </c>
      <c r="AA52" s="37">
        <f t="shared" si="5"/>
        <v>-61237.60382000008</v>
      </c>
      <c r="AB52" s="38">
        <f t="shared" si="6"/>
        <v>-4564.910609999999</v>
      </c>
      <c r="AC52" s="39">
        <v>0.04029760690301636</v>
      </c>
      <c r="AD52" s="40">
        <v>0.06703608698367977</v>
      </c>
      <c r="AE52" s="40">
        <v>-16.00615678398578</v>
      </c>
      <c r="AF52" s="41">
        <v>-3.8702928870292888</v>
      </c>
      <c r="AG52" s="6"/>
      <c r="AH52" s="74">
        <v>-4032000</v>
      </c>
      <c r="AI52" s="75">
        <v>3013771.84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34</v>
      </c>
      <c r="K53" s="76">
        <v>42</v>
      </c>
      <c r="L53" s="32" t="s">
        <v>17</v>
      </c>
      <c r="M53" s="33">
        <v>454832.26273</v>
      </c>
      <c r="N53" s="33">
        <v>93181.81608</v>
      </c>
      <c r="O53" s="34">
        <f t="shared" si="0"/>
        <v>20.487072645353457</v>
      </c>
      <c r="P53" s="33">
        <v>95167.30497</v>
      </c>
      <c r="Q53" s="35">
        <f t="shared" si="1"/>
        <v>97.91368591279759</v>
      </c>
      <c r="R53" s="82">
        <v>477376.34147000004</v>
      </c>
      <c r="S53" s="33">
        <v>97508.07869</v>
      </c>
      <c r="T53" s="34">
        <f t="shared" si="2"/>
        <v>20.42582973210199</v>
      </c>
      <c r="U53" s="33">
        <v>90203.39764</v>
      </c>
      <c r="V53" s="35">
        <f t="shared" si="3"/>
        <v>108.09801098529886</v>
      </c>
      <c r="W53" s="36"/>
      <c r="X53" s="33"/>
      <c r="Y53" s="37">
        <f t="shared" si="4"/>
        <v>-22544.078740000026</v>
      </c>
      <c r="Z53" s="37">
        <f t="shared" si="4"/>
        <v>-4326.262609999991</v>
      </c>
      <c r="AA53" s="37">
        <f t="shared" si="5"/>
        <v>-4326.262609999991</v>
      </c>
      <c r="AB53" s="38">
        <f t="shared" si="6"/>
        <v>4963.907330000002</v>
      </c>
      <c r="AC53" s="39">
        <v>0.049996894602819926</v>
      </c>
      <c r="AD53" s="40">
        <v>0.08450999947509279</v>
      </c>
      <c r="AE53" s="40">
        <v>-3.3197652972510077</v>
      </c>
      <c r="AF53" s="41">
        <v>0.17878338278931752</v>
      </c>
      <c r="AG53" s="6"/>
      <c r="AH53" s="74">
        <v>-33638400</v>
      </c>
      <c r="AI53" s="75">
        <v>-910302.66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35</v>
      </c>
      <c r="K54" s="76">
        <v>29</v>
      </c>
      <c r="L54" s="32" t="s">
        <v>18</v>
      </c>
      <c r="M54" s="33">
        <v>660243.59165</v>
      </c>
      <c r="N54" s="33">
        <v>151539.08981</v>
      </c>
      <c r="O54" s="34">
        <f t="shared" si="0"/>
        <v>22.951997069943847</v>
      </c>
      <c r="P54" s="33">
        <v>120703.52939</v>
      </c>
      <c r="Q54" s="35">
        <f t="shared" si="1"/>
        <v>125.54652757531932</v>
      </c>
      <c r="R54" s="82">
        <v>718483.10744</v>
      </c>
      <c r="S54" s="33">
        <v>133328.3942</v>
      </c>
      <c r="T54" s="34">
        <f t="shared" si="2"/>
        <v>18.556928175396827</v>
      </c>
      <c r="U54" s="33">
        <v>105039.77211</v>
      </c>
      <c r="V54" s="35">
        <f t="shared" si="3"/>
        <v>126.93134373937475</v>
      </c>
      <c r="W54" s="36"/>
      <c r="X54" s="33"/>
      <c r="Y54" s="37">
        <f t="shared" si="4"/>
        <v>-58239.51579000009</v>
      </c>
      <c r="Z54" s="37">
        <f t="shared" si="4"/>
        <v>18210.695609999995</v>
      </c>
      <c r="AA54" s="37">
        <f t="shared" si="5"/>
        <v>18210.695609999995</v>
      </c>
      <c r="AB54" s="38">
        <f t="shared" si="6"/>
        <v>15663.75727999999</v>
      </c>
      <c r="AC54" s="39">
        <v>0.04315256302082829</v>
      </c>
      <c r="AD54" s="40">
        <v>0.0720713782429364</v>
      </c>
      <c r="AE54" s="40">
        <v>-1.1844983141213716</v>
      </c>
      <c r="AF54" s="41">
        <v>-0.8480852143038295</v>
      </c>
      <c r="AG54" s="6"/>
      <c r="AH54" s="74">
        <v>-3283000</v>
      </c>
      <c r="AI54" s="75">
        <v>6429608.4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6">
        <v>43</v>
      </c>
      <c r="L55" s="32" t="s">
        <v>19</v>
      </c>
      <c r="M55" s="33">
        <v>897550.8195900001</v>
      </c>
      <c r="N55" s="33">
        <v>140752.34613</v>
      </c>
      <c r="O55" s="34">
        <f t="shared" si="0"/>
        <v>15.681824700945118</v>
      </c>
      <c r="P55" s="33">
        <v>135065.39247999998</v>
      </c>
      <c r="Q55" s="35">
        <f t="shared" si="1"/>
        <v>104.21051873139311</v>
      </c>
      <c r="R55" s="82">
        <v>1092266.8015899998</v>
      </c>
      <c r="S55" s="33">
        <v>148221.28334</v>
      </c>
      <c r="T55" s="34">
        <f t="shared" si="2"/>
        <v>13.57006210609313</v>
      </c>
      <c r="U55" s="33">
        <v>115837.81698</v>
      </c>
      <c r="V55" s="35">
        <f t="shared" si="3"/>
        <v>127.95586726706975</v>
      </c>
      <c r="W55" s="36"/>
      <c r="X55" s="33"/>
      <c r="Y55" s="37">
        <f t="shared" si="4"/>
        <v>-194715.98199999973</v>
      </c>
      <c r="Z55" s="37">
        <f t="shared" si="4"/>
        <v>-7468.937210000004</v>
      </c>
      <c r="AA55" s="37">
        <f t="shared" si="5"/>
        <v>-7468.937210000004</v>
      </c>
      <c r="AB55" s="38">
        <f t="shared" si="6"/>
        <v>19227.575499999977</v>
      </c>
      <c r="AC55" s="39">
        <v>0.034775808079500974</v>
      </c>
      <c r="AD55" s="40">
        <v>0.060527369318875764</v>
      </c>
      <c r="AE55" s="40">
        <v>-2.554024240928446</v>
      </c>
      <c r="AF55" s="41">
        <v>-1.7750787224471436</v>
      </c>
      <c r="AG55" s="6"/>
      <c r="AH55" s="74">
        <v>-13702638.66</v>
      </c>
      <c r="AI55" s="75">
        <v>17393171.32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6">
        <v>11</v>
      </c>
      <c r="L56" s="32" t="s">
        <v>20</v>
      </c>
      <c r="M56" s="33">
        <v>339590.08</v>
      </c>
      <c r="N56" s="33">
        <v>78283.74037999999</v>
      </c>
      <c r="O56" s="34">
        <f t="shared" si="0"/>
        <v>23.05242260904676</v>
      </c>
      <c r="P56" s="33">
        <v>74086.88398</v>
      </c>
      <c r="Q56" s="35">
        <f t="shared" si="1"/>
        <v>105.66477650906864</v>
      </c>
      <c r="R56" s="82">
        <v>413673.59096</v>
      </c>
      <c r="S56" s="33">
        <v>76553.16726999999</v>
      </c>
      <c r="T56" s="34">
        <f t="shared" si="2"/>
        <v>18.505693605517656</v>
      </c>
      <c r="U56" s="33">
        <v>64798.729</v>
      </c>
      <c r="V56" s="35">
        <f t="shared" si="3"/>
        <v>118.13992103147577</v>
      </c>
      <c r="W56" s="36"/>
      <c r="X56" s="33"/>
      <c r="Y56" s="37">
        <f t="shared" si="4"/>
        <v>-74083.51095999999</v>
      </c>
      <c r="Z56" s="37">
        <f t="shared" si="4"/>
        <v>1730.5731099999975</v>
      </c>
      <c r="AA56" s="37">
        <f t="shared" si="5"/>
        <v>1730.5731099999975</v>
      </c>
      <c r="AB56" s="38">
        <f t="shared" si="6"/>
        <v>9288.15498</v>
      </c>
      <c r="AC56" s="39">
        <v>0.255249210360076</v>
      </c>
      <c r="AD56" s="40">
        <v>0.4489861795958051</v>
      </c>
      <c r="AE56" s="40">
        <v>-6.798912943804863</v>
      </c>
      <c r="AF56" s="41">
        <v>-5.7482993197278915</v>
      </c>
      <c r="AG56" s="6"/>
      <c r="AH56" s="74">
        <v>-9169300.26</v>
      </c>
      <c r="AI56" s="75">
        <v>9740976.2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21</v>
      </c>
      <c r="M57" s="33">
        <v>426307.66130000004</v>
      </c>
      <c r="N57" s="33">
        <v>105212.95458</v>
      </c>
      <c r="O57" s="34">
        <f t="shared" si="0"/>
        <v>24.680052490532145</v>
      </c>
      <c r="P57" s="33">
        <v>93416.62593000001</v>
      </c>
      <c r="Q57" s="35">
        <f t="shared" si="1"/>
        <v>112.6276543736865</v>
      </c>
      <c r="R57" s="82">
        <v>471923.21348000003</v>
      </c>
      <c r="S57" s="33">
        <v>93729.43484</v>
      </c>
      <c r="T57" s="34">
        <f t="shared" si="2"/>
        <v>19.86116218967733</v>
      </c>
      <c r="U57" s="33">
        <v>97048.41231999999</v>
      </c>
      <c r="V57" s="35">
        <f t="shared" si="3"/>
        <v>96.58008060033353</v>
      </c>
      <c r="W57" s="36"/>
      <c r="X57" s="33"/>
      <c r="Y57" s="37">
        <f t="shared" si="4"/>
        <v>-45615.55218</v>
      </c>
      <c r="Z57" s="37">
        <f t="shared" si="4"/>
        <v>11483.519740000003</v>
      </c>
      <c r="AA57" s="37">
        <f t="shared" si="5"/>
        <v>11483.519740000003</v>
      </c>
      <c r="AB57" s="38">
        <f t="shared" si="6"/>
        <v>-3631.7863899999793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22</v>
      </c>
      <c r="M58" s="33">
        <v>144402.846</v>
      </c>
      <c r="N58" s="33">
        <v>37435.88459</v>
      </c>
      <c r="O58" s="34">
        <f t="shared" si="0"/>
        <v>25.924616880473394</v>
      </c>
      <c r="P58" s="33">
        <v>29682.93563</v>
      </c>
      <c r="Q58" s="35">
        <f t="shared" si="1"/>
        <v>126.11921225259215</v>
      </c>
      <c r="R58" s="82">
        <v>161163.389</v>
      </c>
      <c r="S58" s="33">
        <v>40676.17035</v>
      </c>
      <c r="T58" s="34">
        <f t="shared" si="2"/>
        <v>25.239088481813944</v>
      </c>
      <c r="U58" s="33">
        <v>25121.91518</v>
      </c>
      <c r="V58" s="35">
        <f t="shared" si="3"/>
        <v>161.9150851300661</v>
      </c>
      <c r="W58" s="36"/>
      <c r="X58" s="33"/>
      <c r="Y58" s="37">
        <f t="shared" si="4"/>
        <v>-16760.543000000005</v>
      </c>
      <c r="Z58" s="37">
        <f t="shared" si="4"/>
        <v>-3240.285759999999</v>
      </c>
      <c r="AA58" s="37">
        <f t="shared" si="5"/>
        <v>-3240.285759999999</v>
      </c>
      <c r="AB58" s="38">
        <f t="shared" si="6"/>
        <v>4561.02045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 thickBot="1">
      <c r="A59" s="6"/>
      <c r="B59" s="6"/>
      <c r="C59" s="6"/>
      <c r="D59" s="6"/>
      <c r="E59" s="6"/>
      <c r="F59" s="6"/>
      <c r="G59" s="6"/>
      <c r="H59" s="6"/>
      <c r="I59" s="6"/>
      <c r="J59" s="6"/>
      <c r="K59" s="5"/>
      <c r="L59" s="48" t="s">
        <v>23</v>
      </c>
      <c r="M59" s="49">
        <f>SUM(M19:M58)</f>
        <v>40351144.73029</v>
      </c>
      <c r="N59" s="49">
        <f>SUM(N19:N58)</f>
        <v>8302203.601800001</v>
      </c>
      <c r="O59" s="50">
        <f t="shared" si="0"/>
        <v>20.57488990037962</v>
      </c>
      <c r="P59" s="49">
        <f>SUM(P19:P58)</f>
        <v>7553897.53271</v>
      </c>
      <c r="Q59" s="51">
        <f>N59/P59*100</f>
        <v>109.90622477799936</v>
      </c>
      <c r="R59" s="49">
        <f>SUM(R19:R58)</f>
        <v>43031698.05713002</v>
      </c>
      <c r="S59" s="49">
        <f>SUM(S19:S58)</f>
        <v>8422947.52796</v>
      </c>
      <c r="T59" s="52">
        <f t="shared" si="2"/>
        <v>19.57382094654381</v>
      </c>
      <c r="U59" s="49">
        <f>SUM(U19:U58)</f>
        <v>6792534.39936</v>
      </c>
      <c r="V59" s="51">
        <f>S59/U59*100</f>
        <v>124.0030161459855</v>
      </c>
      <c r="W59" s="53">
        <f>SUM(W19:W58)</f>
        <v>0</v>
      </c>
      <c r="X59" s="54">
        <f>SUM(X19:X58)</f>
        <v>0</v>
      </c>
      <c r="Y59" s="55">
        <f t="shared" si="4"/>
        <v>-2680553.3268400133</v>
      </c>
      <c r="Z59" s="55">
        <f t="shared" si="4"/>
        <v>-120743.92615999933</v>
      </c>
      <c r="AA59" s="55">
        <f t="shared" si="5"/>
        <v>-120743.92615999933</v>
      </c>
      <c r="AB59" s="56">
        <f>P59-U59</f>
        <v>761363.1333499998</v>
      </c>
      <c r="AC59" s="57" t="s">
        <v>24</v>
      </c>
      <c r="AD59" s="58" t="s">
        <v>25</v>
      </c>
      <c r="AH59" s="78">
        <f>SUM(AH19:AH58)</f>
        <v>-866392208.2299999</v>
      </c>
      <c r="AI59" s="78">
        <f>SUM(AI19:AI58)</f>
        <v>664740508.4300001</v>
      </c>
    </row>
    <row r="60" spans="1:30" ht="20.25" customHeight="1" hidden="1">
      <c r="A60" s="6"/>
      <c r="B60" s="6"/>
      <c r="C60" s="6"/>
      <c r="D60" s="6"/>
      <c r="E60" s="6"/>
      <c r="F60" s="6"/>
      <c r="G60" s="6"/>
      <c r="H60" s="6"/>
      <c r="I60" s="6"/>
      <c r="J60" s="6"/>
      <c r="K60" s="1"/>
      <c r="L60" s="59"/>
      <c r="M60" s="33" t="e">
        <f>#REF!/1000</f>
        <v>#REF!</v>
      </c>
      <c r="N60" s="33" t="e">
        <f>#REF!/1000</f>
        <v>#REF!</v>
      </c>
      <c r="O60" s="60">
        <v>66.7</v>
      </c>
      <c r="P60" s="60">
        <f>SUM(P19:P59)</f>
        <v>15107795.06542</v>
      </c>
      <c r="Q60" s="60"/>
      <c r="R60" s="60"/>
      <c r="S60" s="60"/>
      <c r="T60" s="60"/>
      <c r="U60" s="60"/>
      <c r="V60" s="61"/>
      <c r="W60" s="62"/>
      <c r="X60" s="62"/>
      <c r="Y60" s="60"/>
      <c r="Z60" s="60"/>
      <c r="AA60" s="79">
        <v>1924530.66369</v>
      </c>
      <c r="AB60" s="60"/>
      <c r="AC60" s="57"/>
      <c r="AD60" s="58"/>
    </row>
    <row r="61" spans="1:30" ht="12.75" customHeight="1" hidden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"/>
      <c r="M61" s="33" t="e">
        <f>#REF!/1000</f>
        <v>#REF!</v>
      </c>
      <c r="N61" s="33" t="e">
        <f>#REF!/1000</f>
        <v>#REF!</v>
      </c>
      <c r="O61" s="1"/>
      <c r="P61" s="1"/>
      <c r="Q61" s="1"/>
      <c r="R61" s="1"/>
      <c r="S61" s="1"/>
      <c r="T61" s="1"/>
      <c r="U61" s="1"/>
      <c r="V61" s="61"/>
      <c r="W61" s="1"/>
      <c r="X61" s="1"/>
      <c r="Y61" s="1"/>
      <c r="Z61" s="1"/>
      <c r="AA61" s="63">
        <f>AA60+AA59</f>
        <v>1803786.7375300007</v>
      </c>
      <c r="AB61" s="1"/>
      <c r="AC61" s="6"/>
      <c r="AD61" s="6"/>
    </row>
    <row r="62" ht="21.75" customHeight="1">
      <c r="V62" s="61"/>
    </row>
    <row r="63" spans="12:22" ht="98.25" customHeight="1">
      <c r="L63" s="92" t="s">
        <v>59</v>
      </c>
      <c r="M63" s="93"/>
      <c r="N63" s="93"/>
      <c r="O63" s="93"/>
      <c r="P63" s="80"/>
      <c r="Q63" s="80"/>
      <c r="R63" s="91" t="s">
        <v>47</v>
      </c>
      <c r="S63" s="91"/>
      <c r="T63" s="91"/>
      <c r="V63" s="61"/>
    </row>
    <row r="64" spans="22:27" ht="12.75">
      <c r="V64" s="81"/>
      <c r="AA64" s="64" t="s">
        <v>29</v>
      </c>
    </row>
  </sheetData>
  <sheetProtection/>
  <mergeCells count="7">
    <mergeCell ref="K3:AB3"/>
    <mergeCell ref="L4:AB4"/>
    <mergeCell ref="M15:Q15"/>
    <mergeCell ref="R15:V15"/>
    <mergeCell ref="Y15:AB15"/>
    <mergeCell ref="R63:T63"/>
    <mergeCell ref="L63:O63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2023-04-18T09:16:31Z</cp:lastPrinted>
  <dcterms:created xsi:type="dcterms:W3CDTF">2007-02-26T07:16:01Z</dcterms:created>
  <dcterms:modified xsi:type="dcterms:W3CDTF">2023-04-18T09:20:30Z</dcterms:modified>
  <cp:category/>
  <cp:version/>
  <cp:contentType/>
  <cp:contentStatus/>
</cp:coreProperties>
</file>