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3.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<sst xmlns="http://schemas.openxmlformats.org/spreadsheetml/2006/main" count="72" uniqueCount="60">
  <si>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</si>
  <si>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</si>
  <si>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</si>
  <si>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</si>
  <si>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</si>
  <si>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</si>
  <si>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</si>
  <si>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</si>
  <si>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</si>
  <si>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</si>
  <si>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Тверь</t>
  </si>
  <si>
    <t>г. Торжок</t>
  </si>
  <si>
    <t>Бежецкий р-он</t>
  </si>
  <si>
    <t>Бологовский р-он</t>
  </si>
  <si>
    <t>Калининский р-он</t>
  </si>
  <si>
    <t>Калязинский р-он</t>
  </si>
  <si>
    <t>Конаковский р-он</t>
  </si>
  <si>
    <t>Кувшиновский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</si>
  <si>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</si>
  <si>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</si>
  <si>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</si>
  <si>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</si>
  <si>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</si>
  <si>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</si>
  <si>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</si>
  <si>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</si>
  <si>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</si>
  <si>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</si>
  <si>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</si>
  <si>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</si>
  <si>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</si>
  <si>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</si>
  <si>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</si>
  <si>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</si>
  <si>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</si>
  <si>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</si>
  <si>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</si>
  <si>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</si>
  <si>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</si>
  <si>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</si>
  <si>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</si>
  <si>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</si>
  <si>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</si>
  <si>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</si>
  <si>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</si>
  <si>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</si>
  <si>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</si>
  <si>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Заместитель начальника управления сводного бюджетного планирования и анализа исполнения бюджета</t>
  </si>
  <si>
    <t>Цветков Д.Е.</t>
  </si>
  <si>
    <t>Бельский муниципальный округ</t>
  </si>
  <si>
    <t>Весьегонский муниципальных округ</t>
  </si>
  <si>
    <t>Жарковский муниципальный округ</t>
  </si>
  <si>
    <t>Зубцовский муниципальный округ</t>
  </si>
  <si>
    <t>Кесовогорский муниципальный округ</t>
  </si>
  <si>
    <t>Кимрский муниципальный округ</t>
  </si>
  <si>
    <t>Максатихинский муниципальный округ</t>
  </si>
  <si>
    <t>Ржевский муниципальный округ</t>
  </si>
  <si>
    <t>Сонковский муниципальный округ</t>
  </si>
  <si>
    <t>Старицкий муниципальный округ</t>
  </si>
  <si>
    <t>КОНСОЛИДИРОВАННЫХ БЮДЖЕТОВ МУНИЦИПАЛЬНЫХ ОБРАЗОВАНИЙ НА 1 марта 2023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</si>
</sst>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10" fillId="0" borderId="11" xfId="52" applyFont="1" applyFill="1" applyBorder="1" applyAlignment="1" applyProtection="1">
      <alignment horizontal="righ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35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52" applyNumberFormat="1" applyFont="1" applyFill="1" applyBorder="1" applyAlignment="1" applyProtection="1">
      <alignment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7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3" fontId="41" fillId="0" borderId="21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10" fontId="36" fillId="0" borderId="24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74" fontId="34" fillId="0" borderId="26" xfId="52" applyNumberFormat="1" applyFont="1" applyFill="1" applyBorder="1" applyAlignment="1" applyProtection="1">
      <alignment vertical="center" wrapText="1"/>
      <protection locked="0"/>
    </xf>
    <xf numFmtId="10" fontId="36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74" fontId="34" fillId="0" borderId="29" xfId="52" applyNumberFormat="1" applyFont="1" applyFill="1" applyBorder="1" applyAlignment="1" applyProtection="1">
      <alignment vertical="center" wrapText="1"/>
      <protection locked="0"/>
    </xf>
    <xf numFmtId="10" fontId="36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74" fontId="34" fillId="0" borderId="32" xfId="52" applyNumberFormat="1" applyFont="1" applyFill="1" applyBorder="1" applyAlignment="1" applyProtection="1">
      <alignment vertical="center" wrapText="1"/>
      <protection locked="0"/>
    </xf>
    <xf numFmtId="0" fontId="12" fillId="0" borderId="33" xfId="52" applyFont="1" applyFill="1" applyBorder="1" applyAlignment="1" applyProtection="1">
      <alignment horizontal="center" vertical="top"/>
      <protection locked="0"/>
    </xf>
    <xf numFmtId="3" fontId="11" fillId="0" borderId="21" xfId="52" applyNumberFormat="1" applyFont="1" applyFill="1" applyBorder="1" applyAlignment="1" applyProtection="1">
      <alignment vertical="center" wrapText="1"/>
      <protection locked="0"/>
    </xf>
    <xf numFmtId="174" fontId="11" fillId="0" borderId="34" xfId="52" applyNumberFormat="1" applyFont="1" applyFill="1" applyBorder="1" applyAlignment="1" applyProtection="1">
      <alignment vertical="center" wrapText="1"/>
      <protection locked="0"/>
    </xf>
    <xf numFmtId="174" fontId="11" fillId="0" borderId="35" xfId="52" applyNumberFormat="1" applyFont="1" applyFill="1" applyBorder="1" applyAlignment="1" applyProtection="1">
      <alignment vertical="center" wrapText="1"/>
      <protection locked="0"/>
    </xf>
    <xf numFmtId="174" fontId="11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40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5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2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3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1" xfId="52" applyNumberFormat="1" applyFont="1" applyFill="1" applyBorder="1" applyAlignment="1" applyProtection="1">
      <alignment vertical="center" wrapText="1"/>
      <protection locked="0"/>
    </xf>
    <xf numFmtId="3" fontId="36" fillId="0" borderId="27" xfId="52" applyNumberFormat="1" applyFont="1" applyFill="1" applyBorder="1" applyAlignment="1" applyProtection="1">
      <alignment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10" fillId="0" borderId="42" xfId="52" applyNumberFormat="1" applyFont="1" applyFill="1" applyBorder="1" applyAlignment="1" applyProtection="1">
      <alignment vertical="center" wrapText="1"/>
      <protection locked="0"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10" fillId="0" borderId="43" xfId="52" applyNumberFormat="1" applyFont="1" applyFill="1" applyBorder="1" applyAlignment="1" applyProtection="1">
      <alignment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4" fontId="0" fillId="0" borderId="0" xfId="52" applyNumberFormat="1" applyFill="1">
      <alignment/>
      <protection/>
    </xf>
    <xf numFmtId="4" fontId="3" fillId="0" borderId="21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0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45" xfId="52" applyFont="1" applyFill="1" applyBorder="1" applyAlignment="1" applyProtection="1">
      <alignment horizontal="center" vertical="top"/>
      <protection locked="0"/>
    </xf>
    <xf numFmtId="0" fontId="12" fillId="0" borderId="46" xfId="52" applyFont="1" applyFill="1" applyBorder="1" applyAlignment="1" applyProtection="1">
      <alignment horizontal="center" vertical="top"/>
      <protection locked="0"/>
    </xf>
    <xf numFmtId="0" fontId="12" fillId="0" borderId="47" xfId="52" applyFont="1" applyFill="1" applyBorder="1" applyAlignment="1" applyProtection="1">
      <alignment horizontal="center" vertical="top"/>
      <protection locked="0"/>
    </xf>
    <xf numFmtId="0" fontId="14" fillId="0" borderId="48" xfId="52" applyFont="1" applyFill="1" applyBorder="1" applyAlignment="1" applyProtection="1">
      <alignment horizontal="center" vertical="center"/>
      <protection locked="0"/>
    </xf>
    <xf numFmtId="0" fontId="14" fillId="0" borderId="46" xfId="52" applyFont="1" applyFill="1" applyBorder="1" applyAlignment="1" applyProtection="1">
      <alignment horizontal="center" vertical="center"/>
      <protection locked="0"/>
    </xf>
    <xf numFmtId="0" fontId="14" fillId="0" borderId="47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60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5162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tabSelected="1" zoomScale="80" zoomScaleNormal="80" zoomScalePageLayoutView="0" workbookViewId="0" topLeftCell="L2">
      <pane xSplit="1" ySplit="16" topLeftCell="M39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AA59" sqref="AA59"/>
    </sheetView>
  </sheetViews>
  <sheetFormatPr defaultColWidth="9.140625" defaultRowHeight="12.75"/>
  <cols>
    <col min="1" max="10" width="0" style="64" hidden="1" customWidth="1"/>
    <col min="11" max="11" width="4.7109375" style="64" hidden="1" customWidth="1"/>
    <col min="12" max="12" width="50.421875" style="64" customWidth="1"/>
    <col min="13" max="13" width="21.421875" style="64" customWidth="1"/>
    <col min="14" max="14" width="21.8515625" style="64" customWidth="1"/>
    <col min="15" max="15" width="19.28125" style="64" customWidth="1"/>
    <col min="16" max="16" width="25.140625" style="64" customWidth="1"/>
    <col min="17" max="17" width="22.8515625" style="64" customWidth="1"/>
    <col min="18" max="18" width="18.57421875" style="64" customWidth="1"/>
    <col min="19" max="19" width="20.57421875" style="64" customWidth="1"/>
    <col min="20" max="20" width="16.8515625" style="64" customWidth="1"/>
    <col min="21" max="21" width="22.00390625" style="64" customWidth="1"/>
    <col min="22" max="22" width="19.00390625" style="64" customWidth="1"/>
    <col min="23" max="24" width="9.140625" style="64" hidden="1" customWidth="1"/>
    <col min="25" max="25" width="21.140625" style="64" customWidth="1"/>
    <col min="26" max="26" width="14.28125" style="64" hidden="1" customWidth="1"/>
    <col min="27" max="27" width="19.00390625" style="64" customWidth="1"/>
    <col min="28" max="28" width="22.28125" style="64" customWidth="1"/>
    <col min="29" max="33" width="0" style="64" hidden="1" customWidth="1"/>
    <col min="34" max="34" width="17.140625" style="64" hidden="1" customWidth="1"/>
    <col min="35" max="35" width="17.00390625" style="64" hidden="1" customWidth="1"/>
    <col min="36" max="16384" width="9.140625" style="64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8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3" t="s">
        <v>28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1:28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84" t="s">
        <v>59</v>
      </c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spans="1:33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6"/>
      <c r="AE5" s="6"/>
      <c r="AF5" s="6"/>
      <c r="AG5" s="6"/>
    </row>
    <row r="6" spans="1:33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6"/>
      <c r="AE6" s="6"/>
      <c r="AF6" s="6"/>
      <c r="AG6" s="6"/>
    </row>
    <row r="7" spans="1:33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6"/>
      <c r="AE7" s="6"/>
      <c r="AF7" s="6"/>
      <c r="AG7" s="6"/>
    </row>
    <row r="8" spans="1:33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6"/>
      <c r="AE8" s="6"/>
      <c r="AF8" s="6"/>
      <c r="AG8" s="6"/>
    </row>
    <row r="9" spans="1:33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"/>
      <c r="AD9" s="6"/>
      <c r="AE9" s="6"/>
      <c r="AF9" s="6"/>
      <c r="AG9" s="6"/>
    </row>
    <row r="10" spans="1:33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"/>
      <c r="AD10" s="6"/>
      <c r="AE10" s="6"/>
      <c r="AF10" s="6"/>
      <c r="AG10" s="6"/>
    </row>
    <row r="11" spans="1:33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"/>
      <c r="AD11" s="6"/>
      <c r="AE11" s="6"/>
      <c r="AF11" s="6"/>
      <c r="AG11" s="6"/>
    </row>
    <row r="12" spans="1:33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"/>
      <c r="AD12" s="6"/>
      <c r="AE12" s="6"/>
      <c r="AF12" s="6"/>
      <c r="AG12" s="6"/>
    </row>
    <row r="13" spans="1:3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"/>
      <c r="AD13" s="6"/>
      <c r="AE13" s="6"/>
      <c r="AF13" s="6"/>
      <c r="AG13" s="6"/>
    </row>
    <row r="14" spans="1:33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7" t="s">
        <v>26</v>
      </c>
      <c r="AC14" s="1"/>
      <c r="AD14" s="6"/>
      <c r="AE14" s="6"/>
      <c r="AF14" s="6"/>
      <c r="AG14" s="6"/>
    </row>
    <row r="15" spans="1:33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85" t="s">
        <v>7</v>
      </c>
      <c r="N15" s="86"/>
      <c r="O15" s="86"/>
      <c r="P15" s="86"/>
      <c r="Q15" s="87"/>
      <c r="R15" s="85" t="s">
        <v>8</v>
      </c>
      <c r="S15" s="86"/>
      <c r="T15" s="86"/>
      <c r="U15" s="86"/>
      <c r="V15" s="87"/>
      <c r="W15" s="9"/>
      <c r="X15" s="10"/>
      <c r="Y15" s="88" t="s">
        <v>9</v>
      </c>
      <c r="Z15" s="89"/>
      <c r="AA15" s="89"/>
      <c r="AB15" s="90"/>
      <c r="AC15" s="1"/>
      <c r="AD15" s="6"/>
      <c r="AE15" s="6"/>
      <c r="AF15" s="6"/>
      <c r="AG15" s="11"/>
    </row>
    <row r="16" spans="1:33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5" t="s">
        <v>0</v>
      </c>
      <c r="L16" s="12" t="s">
        <v>1</v>
      </c>
      <c r="M16" s="13" t="s">
        <v>2</v>
      </c>
      <c r="N16" s="14" t="s">
        <v>3</v>
      </c>
      <c r="O16" s="14" t="s">
        <v>4</v>
      </c>
      <c r="P16" s="14" t="s">
        <v>5</v>
      </c>
      <c r="Q16" s="15" t="s">
        <v>27</v>
      </c>
      <c r="R16" s="13" t="s">
        <v>2</v>
      </c>
      <c r="S16" s="14" t="s">
        <v>3</v>
      </c>
      <c r="T16" s="14" t="s">
        <v>4</v>
      </c>
      <c r="U16" s="14" t="s">
        <v>5</v>
      </c>
      <c r="V16" s="15" t="s">
        <v>27</v>
      </c>
      <c r="W16" s="16"/>
      <c r="X16" s="17"/>
      <c r="Y16" s="18" t="s">
        <v>2</v>
      </c>
      <c r="Z16" s="18" t="s">
        <v>6</v>
      </c>
      <c r="AA16" s="18" t="s">
        <v>3</v>
      </c>
      <c r="AB16" s="19" t="s">
        <v>5</v>
      </c>
      <c r="AC16" s="66" t="s">
        <v>2</v>
      </c>
      <c r="AD16" s="67" t="s">
        <v>6</v>
      </c>
      <c r="AE16" s="67" t="s">
        <v>3</v>
      </c>
      <c r="AF16" s="68" t="s">
        <v>5</v>
      </c>
      <c r="AG16" s="6"/>
    </row>
    <row r="17" spans="1:33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69"/>
      <c r="L17" s="20">
        <v>1</v>
      </c>
      <c r="M17" s="20">
        <v>2</v>
      </c>
      <c r="N17" s="21">
        <v>3</v>
      </c>
      <c r="O17" s="21">
        <v>4</v>
      </c>
      <c r="P17" s="21">
        <v>5</v>
      </c>
      <c r="Q17" s="22">
        <v>6</v>
      </c>
      <c r="R17" s="20">
        <v>7</v>
      </c>
      <c r="S17" s="21">
        <v>8</v>
      </c>
      <c r="T17" s="21">
        <v>9</v>
      </c>
      <c r="U17" s="21">
        <v>10</v>
      </c>
      <c r="V17" s="22">
        <v>11</v>
      </c>
      <c r="W17" s="23"/>
      <c r="X17" s="21"/>
      <c r="Y17" s="24">
        <v>12</v>
      </c>
      <c r="Z17" s="24"/>
      <c r="AA17" s="24">
        <v>13</v>
      </c>
      <c r="AB17" s="25">
        <v>14</v>
      </c>
      <c r="AC17" s="70"/>
      <c r="AD17" s="71"/>
      <c r="AE17" s="71"/>
      <c r="AF17" s="72"/>
      <c r="AG17" s="6"/>
    </row>
    <row r="18" spans="1:33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69"/>
      <c r="L18" s="26"/>
      <c r="M18" s="26"/>
      <c r="N18" s="27"/>
      <c r="O18" s="27"/>
      <c r="P18" s="27"/>
      <c r="Q18" s="28"/>
      <c r="R18" s="26"/>
      <c r="S18" s="27"/>
      <c r="T18" s="27"/>
      <c r="U18" s="27"/>
      <c r="V18" s="28"/>
      <c r="W18" s="29"/>
      <c r="X18" s="27"/>
      <c r="Y18" s="30"/>
      <c r="Z18" s="30"/>
      <c r="AA18" s="30"/>
      <c r="AB18" s="31"/>
      <c r="AC18" s="70"/>
      <c r="AD18" s="71"/>
      <c r="AE18" s="71"/>
      <c r="AF18" s="72"/>
      <c r="AG18" s="6"/>
    </row>
    <row r="19" spans="1:35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76">
        <v>16</v>
      </c>
      <c r="L19" s="32" t="s">
        <v>10</v>
      </c>
      <c r="M19" s="33">
        <v>10441361.4</v>
      </c>
      <c r="N19" s="33">
        <v>1616010.48218</v>
      </c>
      <c r="O19" s="34">
        <f aca="true" t="shared" si="0" ref="O19:O59">N19/M19*100</f>
        <v>15.47700936948701</v>
      </c>
      <c r="P19" s="33">
        <v>1262155.66401</v>
      </c>
      <c r="Q19" s="35">
        <f aca="true" t="shared" si="1" ref="Q19:Q58">N19/P19*100</f>
        <v>128.03575091884994</v>
      </c>
      <c r="R19" s="82">
        <v>10470107.3</v>
      </c>
      <c r="S19" s="33">
        <v>1538082.08331</v>
      </c>
      <c r="T19" s="34">
        <f aca="true" t="shared" si="2" ref="T19:T59">S19/R19*100</f>
        <v>14.690222738309473</v>
      </c>
      <c r="U19" s="33">
        <v>977582.692</v>
      </c>
      <c r="V19" s="35">
        <f aca="true" t="shared" si="3" ref="V19:V58">S19/U19*100</f>
        <v>157.3352408851772</v>
      </c>
      <c r="W19" s="36"/>
      <c r="X19" s="33"/>
      <c r="Y19" s="37">
        <f aca="true" t="shared" si="4" ref="Y19:Z59">M19-R19</f>
        <v>-28745.900000000373</v>
      </c>
      <c r="Z19" s="37">
        <f t="shared" si="4"/>
        <v>77928.39887000015</v>
      </c>
      <c r="AA19" s="37">
        <f aca="true" t="shared" si="5" ref="AA19:AA59">N19-S19</f>
        <v>77928.39887000015</v>
      </c>
      <c r="AB19" s="38">
        <f aca="true" t="shared" si="6" ref="AB19:AB58">P19-U19</f>
        <v>284572.9720099999</v>
      </c>
      <c r="AC19" s="39">
        <v>0.04077711047735438</v>
      </c>
      <c r="AD19" s="40">
        <v>0.07334219344112561</v>
      </c>
      <c r="AE19" s="40">
        <v>-0.8576123716692488</v>
      </c>
      <c r="AF19" s="41">
        <v>-1.1235520781936514</v>
      </c>
      <c r="AG19" s="6"/>
      <c r="AH19" s="74">
        <v>-32154590.13</v>
      </c>
      <c r="AI19" s="75">
        <v>8611904.55</v>
      </c>
    </row>
    <row r="20" spans="1:35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76">
        <v>31</v>
      </c>
      <c r="L20" s="32" t="s">
        <v>11</v>
      </c>
      <c r="M20" s="33">
        <v>1159388.1613099999</v>
      </c>
      <c r="N20" s="33">
        <v>120427.71558</v>
      </c>
      <c r="O20" s="34">
        <f t="shared" si="0"/>
        <v>10.387178306524019</v>
      </c>
      <c r="P20" s="33">
        <v>128558.44919</v>
      </c>
      <c r="Q20" s="35">
        <f t="shared" si="1"/>
        <v>93.67545761384896</v>
      </c>
      <c r="R20" s="82">
        <v>1288659.53131</v>
      </c>
      <c r="S20" s="33">
        <v>154835.98414</v>
      </c>
      <c r="T20" s="34">
        <f t="shared" si="2"/>
        <v>12.015274816816813</v>
      </c>
      <c r="U20" s="33">
        <v>101809.41125</v>
      </c>
      <c r="V20" s="35">
        <f t="shared" si="3"/>
        <v>152.08415630632575</v>
      </c>
      <c r="W20" s="36"/>
      <c r="X20" s="33"/>
      <c r="Y20" s="37">
        <f t="shared" si="4"/>
        <v>-129271.37000000011</v>
      </c>
      <c r="Z20" s="37">
        <f t="shared" si="4"/>
        <v>-34408.26855999998</v>
      </c>
      <c r="AA20" s="37">
        <f t="shared" si="5"/>
        <v>-34408.26855999998</v>
      </c>
      <c r="AB20" s="38">
        <f t="shared" si="6"/>
        <v>26749.037939999995</v>
      </c>
      <c r="AC20" s="39">
        <v>0.046659512208128084</v>
      </c>
      <c r="AD20" s="40">
        <v>0.08078802952225422</v>
      </c>
      <c r="AE20" s="40">
        <v>-1.3064628840107064</v>
      </c>
      <c r="AF20" s="41">
        <v>-1.1863370547581074</v>
      </c>
      <c r="AG20" s="6"/>
      <c r="AH20" s="74">
        <v>-23525100</v>
      </c>
      <c r="AI20" s="75">
        <v>33760799.79</v>
      </c>
    </row>
    <row r="21" spans="1:35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76">
        <v>2</v>
      </c>
      <c r="L21" s="32" t="s">
        <v>31</v>
      </c>
      <c r="M21" s="33">
        <v>1791177.11253</v>
      </c>
      <c r="N21" s="33">
        <v>195527.06474</v>
      </c>
      <c r="O21" s="34">
        <f t="shared" si="0"/>
        <v>10.916121212816423</v>
      </c>
      <c r="P21" s="33">
        <v>212029.1675</v>
      </c>
      <c r="Q21" s="35">
        <f t="shared" si="1"/>
        <v>92.21706006085225</v>
      </c>
      <c r="R21" s="82">
        <v>1890564.49653</v>
      </c>
      <c r="S21" s="33">
        <v>248349.22918</v>
      </c>
      <c r="T21" s="34">
        <f t="shared" si="2"/>
        <v>13.136247381976537</v>
      </c>
      <c r="U21" s="33">
        <v>171457.3872</v>
      </c>
      <c r="V21" s="35">
        <f t="shared" si="3"/>
        <v>144.84603622841163</v>
      </c>
      <c r="W21" s="36"/>
      <c r="X21" s="33"/>
      <c r="Y21" s="37">
        <f>M21-R21</f>
        <v>-99387.38399999985</v>
      </c>
      <c r="Z21" s="37">
        <f t="shared" si="4"/>
        <v>-52822.16443999999</v>
      </c>
      <c r="AA21" s="37">
        <f t="shared" si="5"/>
        <v>-52822.16443999999</v>
      </c>
      <c r="AB21" s="38">
        <f t="shared" si="6"/>
        <v>40571.78030000001</v>
      </c>
      <c r="AC21" s="39">
        <v>0.05264114157869501</v>
      </c>
      <c r="AD21" s="40">
        <v>0.08801779244764033</v>
      </c>
      <c r="AE21" s="40">
        <v>-0.7809643293817446</v>
      </c>
      <c r="AF21" s="41">
        <v>-0.9574920297555791</v>
      </c>
      <c r="AG21" s="6"/>
      <c r="AH21" s="74">
        <v>-156394000</v>
      </c>
      <c r="AI21" s="75">
        <v>261175207.41</v>
      </c>
    </row>
    <row r="22" spans="1:35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76">
        <v>3</v>
      </c>
      <c r="L22" s="32" t="s">
        <v>32</v>
      </c>
      <c r="M22" s="33">
        <v>709769.02989</v>
      </c>
      <c r="N22" s="33">
        <v>73315.09641</v>
      </c>
      <c r="O22" s="34">
        <f t="shared" si="0"/>
        <v>10.329430183980044</v>
      </c>
      <c r="P22" s="33">
        <v>87479.81533</v>
      </c>
      <c r="Q22" s="35">
        <f t="shared" si="1"/>
        <v>83.80801460706513</v>
      </c>
      <c r="R22" s="82">
        <v>760116.8028</v>
      </c>
      <c r="S22" s="33">
        <v>84296.45429000001</v>
      </c>
      <c r="T22" s="34">
        <f t="shared" si="2"/>
        <v>11.089934333707905</v>
      </c>
      <c r="U22" s="33">
        <v>68527.19872</v>
      </c>
      <c r="V22" s="35">
        <f t="shared" si="3"/>
        <v>123.01167399886386</v>
      </c>
      <c r="W22" s="36"/>
      <c r="X22" s="33"/>
      <c r="Y22" s="37">
        <f t="shared" si="4"/>
        <v>-50347.77290999994</v>
      </c>
      <c r="Z22" s="37">
        <f t="shared" si="4"/>
        <v>-10981.35788000001</v>
      </c>
      <c r="AA22" s="37">
        <f t="shared" si="5"/>
        <v>-10981.35788000001</v>
      </c>
      <c r="AB22" s="38">
        <f t="shared" si="6"/>
        <v>18952.616609999997</v>
      </c>
      <c r="AC22" s="39">
        <v>0.05305699273247036</v>
      </c>
      <c r="AD22" s="40">
        <v>0.09998672155092285</v>
      </c>
      <c r="AE22" s="40">
        <v>-4.928972390007813</v>
      </c>
      <c r="AF22" s="41">
        <v>-1.2989623865110247</v>
      </c>
      <c r="AG22" s="6"/>
      <c r="AH22" s="74">
        <v>-16626000.81</v>
      </c>
      <c r="AI22" s="75">
        <v>32816853.4</v>
      </c>
    </row>
    <row r="23" spans="1:35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76">
        <v>32</v>
      </c>
      <c r="L23" s="32" t="s">
        <v>34</v>
      </c>
      <c r="M23" s="33">
        <v>818241.45516</v>
      </c>
      <c r="N23" s="33">
        <v>65745.09044</v>
      </c>
      <c r="O23" s="34">
        <f t="shared" si="0"/>
        <v>8.034925390958604</v>
      </c>
      <c r="P23" s="33">
        <v>73652.56909</v>
      </c>
      <c r="Q23" s="35">
        <f t="shared" si="1"/>
        <v>89.26381150352347</v>
      </c>
      <c r="R23" s="82">
        <v>824507.11188</v>
      </c>
      <c r="S23" s="33">
        <v>62112.838299999996</v>
      </c>
      <c r="T23" s="34">
        <f t="shared" si="2"/>
        <v>7.533329598379497</v>
      </c>
      <c r="U23" s="33">
        <v>64233.30253</v>
      </c>
      <c r="V23" s="35">
        <f t="shared" si="3"/>
        <v>96.69880864523563</v>
      </c>
      <c r="W23" s="36"/>
      <c r="X23" s="33"/>
      <c r="Y23" s="37">
        <f t="shared" si="4"/>
        <v>-6265.65671999997</v>
      </c>
      <c r="Z23" s="37">
        <f t="shared" si="4"/>
        <v>3632.252140000004</v>
      </c>
      <c r="AA23" s="37">
        <f t="shared" si="5"/>
        <v>3632.252140000004</v>
      </c>
      <c r="AB23" s="38">
        <f t="shared" si="6"/>
        <v>9419.266560000004</v>
      </c>
      <c r="AC23" s="39">
        <v>0.049568551283218514</v>
      </c>
      <c r="AD23" s="40">
        <v>0.09525568375112994</v>
      </c>
      <c r="AE23" s="40">
        <v>-5.384875528323849</v>
      </c>
      <c r="AF23" s="41">
        <v>-1.7695113056163385</v>
      </c>
      <c r="AG23" s="6"/>
      <c r="AH23" s="74">
        <v>-5631000</v>
      </c>
      <c r="AI23" s="75">
        <v>12269215.19</v>
      </c>
    </row>
    <row r="24" spans="1:35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76">
        <v>18</v>
      </c>
      <c r="L24" s="32" t="s">
        <v>36</v>
      </c>
      <c r="M24" s="33">
        <v>761080.0551799999</v>
      </c>
      <c r="N24" s="33">
        <v>100518.89522</v>
      </c>
      <c r="O24" s="34">
        <f aca="true" t="shared" si="7" ref="O24:O31">N24/M24*100</f>
        <v>13.207401052735076</v>
      </c>
      <c r="P24" s="33">
        <v>94854.84778</v>
      </c>
      <c r="Q24" s="35">
        <f aca="true" t="shared" si="8" ref="Q24:Q31">N24/P24*100</f>
        <v>105.97127882502835</v>
      </c>
      <c r="R24" s="82">
        <v>769452.91892</v>
      </c>
      <c r="S24" s="33">
        <v>83992.39933</v>
      </c>
      <c r="T24" s="34">
        <f aca="true" t="shared" si="9" ref="T24:T31">S24/R24*100</f>
        <v>10.915859471673887</v>
      </c>
      <c r="U24" s="33">
        <v>68083.82701000001</v>
      </c>
      <c r="V24" s="35">
        <f aca="true" t="shared" si="10" ref="V24:V31">S24/U24*100</f>
        <v>123.36615466351999</v>
      </c>
      <c r="W24" s="36"/>
      <c r="X24" s="33"/>
      <c r="Y24" s="37">
        <f aca="true" t="shared" si="11" ref="Y24:Z31">M24-R24</f>
        <v>-8372.863740000059</v>
      </c>
      <c r="Z24" s="37">
        <f t="shared" si="11"/>
        <v>16526.495890000006</v>
      </c>
      <c r="AA24" s="37">
        <f aca="true" t="shared" si="12" ref="AA24:AA31">N24-S24</f>
        <v>16526.495890000006</v>
      </c>
      <c r="AB24" s="38">
        <f aca="true" t="shared" si="13" ref="AB24:AB31">P24-U24</f>
        <v>26771.02076999999</v>
      </c>
      <c r="AC24" s="39">
        <v>0.04860619573455789</v>
      </c>
      <c r="AD24" s="40">
        <v>0.08714529444458431</v>
      </c>
      <c r="AE24" s="40">
        <v>-17.246020336017715</v>
      </c>
      <c r="AF24" s="41">
        <v>-0.9037758830694276</v>
      </c>
      <c r="AG24" s="6"/>
      <c r="AH24" s="74">
        <v>-3807293.57</v>
      </c>
      <c r="AI24" s="75">
        <v>8960428.83</v>
      </c>
    </row>
    <row r="25" spans="1:35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3">
        <v>1</v>
      </c>
      <c r="L25" s="32" t="s">
        <v>37</v>
      </c>
      <c r="M25" s="33">
        <v>1110651.528</v>
      </c>
      <c r="N25" s="33">
        <v>125030.8865</v>
      </c>
      <c r="O25" s="34">
        <f t="shared" si="7"/>
        <v>11.257436139771826</v>
      </c>
      <c r="P25" s="33">
        <v>142793.90525</v>
      </c>
      <c r="Q25" s="35">
        <f t="shared" si="8"/>
        <v>87.56038031252037</v>
      </c>
      <c r="R25" s="82">
        <v>1183944.70074</v>
      </c>
      <c r="S25" s="33">
        <v>157358.01491</v>
      </c>
      <c r="T25" s="34">
        <f t="shared" si="9"/>
        <v>13.290993642832023</v>
      </c>
      <c r="U25" s="33">
        <v>138115.17682</v>
      </c>
      <c r="V25" s="35">
        <f t="shared" si="10"/>
        <v>113.93245733962925</v>
      </c>
      <c r="W25" s="36"/>
      <c r="X25" s="33"/>
      <c r="Y25" s="37">
        <f t="shared" si="11"/>
        <v>-73293.17274000007</v>
      </c>
      <c r="Z25" s="37"/>
      <c r="AA25" s="37">
        <f t="shared" si="12"/>
        <v>-32327.128410000005</v>
      </c>
      <c r="AB25" s="38">
        <f t="shared" si="13"/>
        <v>4678.728430000017</v>
      </c>
      <c r="AC25" s="39"/>
      <c r="AD25" s="40"/>
      <c r="AE25" s="40"/>
      <c r="AF25" s="41"/>
      <c r="AG25" s="6"/>
      <c r="AH25" s="74">
        <v>-20084000</v>
      </c>
      <c r="AI25" s="75">
        <v>13085172.12</v>
      </c>
    </row>
    <row r="26" spans="1:35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76">
        <v>20</v>
      </c>
      <c r="L26" s="32" t="s">
        <v>30</v>
      </c>
      <c r="M26" s="33">
        <v>411056.09</v>
      </c>
      <c r="N26" s="33">
        <v>53797.53896</v>
      </c>
      <c r="O26" s="34">
        <f t="shared" si="7"/>
        <v>13.087639441128337</v>
      </c>
      <c r="P26" s="33">
        <v>45657.19507</v>
      </c>
      <c r="Q26" s="35">
        <f t="shared" si="8"/>
        <v>117.82926848116601</v>
      </c>
      <c r="R26" s="82">
        <v>494454.50491</v>
      </c>
      <c r="S26" s="33">
        <v>45288.825659999995</v>
      </c>
      <c r="T26" s="34">
        <f t="shared" si="9"/>
        <v>9.159351408527144</v>
      </c>
      <c r="U26" s="33">
        <v>37216.172</v>
      </c>
      <c r="V26" s="35">
        <f t="shared" si="10"/>
        <v>121.6912520180743</v>
      </c>
      <c r="W26" s="36"/>
      <c r="X26" s="33"/>
      <c r="Y26" s="37">
        <f t="shared" si="11"/>
        <v>-83398.41490999999</v>
      </c>
      <c r="Z26" s="37">
        <f t="shared" si="11"/>
        <v>8508.713300000003</v>
      </c>
      <c r="AA26" s="37">
        <f t="shared" si="12"/>
        <v>8508.713300000003</v>
      </c>
      <c r="AB26" s="38">
        <f t="shared" si="13"/>
        <v>8441.023070000003</v>
      </c>
      <c r="AC26" s="39">
        <v>0.13957391820972345</v>
      </c>
      <c r="AD26" s="40">
        <v>0.2368926520534707</v>
      </c>
      <c r="AE26" s="40">
        <v>-3.4826414625722295</v>
      </c>
      <c r="AF26" s="41">
        <v>-1.1295938104448742</v>
      </c>
      <c r="AG26" s="6"/>
      <c r="AH26" s="74">
        <v>-11215236</v>
      </c>
      <c r="AI26" s="75">
        <v>9986027.35</v>
      </c>
    </row>
    <row r="27" spans="1:35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76">
        <v>24</v>
      </c>
      <c r="L27" s="32" t="s">
        <v>49</v>
      </c>
      <c r="M27" s="33">
        <v>269973.1</v>
      </c>
      <c r="N27" s="33">
        <v>20686.95132</v>
      </c>
      <c r="O27" s="34">
        <f t="shared" si="7"/>
        <v>7.662597243947639</v>
      </c>
      <c r="P27" s="33">
        <v>25764.024579999998</v>
      </c>
      <c r="Q27" s="35">
        <f t="shared" si="8"/>
        <v>80.29394342395865</v>
      </c>
      <c r="R27" s="82">
        <v>363649.304</v>
      </c>
      <c r="S27" s="33">
        <v>27290.16977</v>
      </c>
      <c r="T27" s="34">
        <f t="shared" si="9"/>
        <v>7.504529630558567</v>
      </c>
      <c r="U27" s="33">
        <v>23711.61122</v>
      </c>
      <c r="V27" s="35">
        <f t="shared" si="10"/>
        <v>115.09200921353502</v>
      </c>
      <c r="W27" s="36"/>
      <c r="X27" s="33"/>
      <c r="Y27" s="37">
        <f t="shared" si="11"/>
        <v>-93676.20400000003</v>
      </c>
      <c r="Z27" s="37">
        <f t="shared" si="11"/>
        <v>-6603.21845</v>
      </c>
      <c r="AA27" s="37">
        <f t="shared" si="12"/>
        <v>-6603.21845</v>
      </c>
      <c r="AB27" s="38">
        <f t="shared" si="13"/>
        <v>2052.4133599999986</v>
      </c>
      <c r="AC27" s="39">
        <v>0.04411640647726169</v>
      </c>
      <c r="AD27" s="40">
        <v>0.07559558029409347</v>
      </c>
      <c r="AE27" s="40">
        <v>-10.02289817969905</v>
      </c>
      <c r="AF27" s="41">
        <v>-2.823170731707317</v>
      </c>
      <c r="AG27" s="6"/>
      <c r="AH27" s="74">
        <v>-4218026.19</v>
      </c>
      <c r="AI27" s="75">
        <v>1247952.13</v>
      </c>
    </row>
    <row r="28" spans="1:35" ht="31.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76">
        <v>37</v>
      </c>
      <c r="L28" s="32" t="s">
        <v>50</v>
      </c>
      <c r="M28" s="33">
        <v>454866.608</v>
      </c>
      <c r="N28" s="33">
        <v>51158.12289</v>
      </c>
      <c r="O28" s="34">
        <f t="shared" si="7"/>
        <v>11.246840719950143</v>
      </c>
      <c r="P28" s="33">
        <v>51481.01759</v>
      </c>
      <c r="Q28" s="35">
        <f t="shared" si="8"/>
        <v>99.37278881592519</v>
      </c>
      <c r="R28" s="82">
        <v>469620.32732</v>
      </c>
      <c r="S28" s="33">
        <v>56993.78171</v>
      </c>
      <c r="T28" s="34">
        <f t="shared" si="9"/>
        <v>12.136140280649384</v>
      </c>
      <c r="U28" s="33">
        <v>38239.91332</v>
      </c>
      <c r="V28" s="35">
        <f t="shared" si="10"/>
        <v>149.04265402764779</v>
      </c>
      <c r="W28" s="36"/>
      <c r="X28" s="33"/>
      <c r="Y28" s="37">
        <f t="shared" si="11"/>
        <v>-14753.719319999975</v>
      </c>
      <c r="Z28" s="37">
        <f t="shared" si="11"/>
        <v>-5835.658820000004</v>
      </c>
      <c r="AA28" s="37">
        <f t="shared" si="12"/>
        <v>-5835.658820000004</v>
      </c>
      <c r="AB28" s="38">
        <f t="shared" si="13"/>
        <v>13241.104270000003</v>
      </c>
      <c r="AC28" s="39">
        <v>0.04296173872865241</v>
      </c>
      <c r="AD28" s="40">
        <v>0.07131163257179098</v>
      </c>
      <c r="AE28" s="40">
        <v>-6.090692068682046</v>
      </c>
      <c r="AF28" s="41">
        <v>0.9505154639175257</v>
      </c>
      <c r="AG28" s="6"/>
      <c r="AH28" s="74">
        <v>-14439646</v>
      </c>
      <c r="AI28" s="75">
        <v>30555080.4</v>
      </c>
    </row>
    <row r="29" spans="1:35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77">
        <v>38</v>
      </c>
      <c r="L29" s="32" t="s">
        <v>51</v>
      </c>
      <c r="M29" s="33">
        <v>216536.01</v>
      </c>
      <c r="N29" s="33">
        <v>33634.00621</v>
      </c>
      <c r="O29" s="34">
        <f t="shared" si="7"/>
        <v>15.532754210258146</v>
      </c>
      <c r="P29" s="33">
        <v>32850.51436</v>
      </c>
      <c r="Q29" s="35">
        <f t="shared" si="8"/>
        <v>102.38502155982681</v>
      </c>
      <c r="R29" s="82">
        <v>221142.23196</v>
      </c>
      <c r="S29" s="33">
        <v>25742.1944</v>
      </c>
      <c r="T29" s="34">
        <f t="shared" si="9"/>
        <v>11.640560091957571</v>
      </c>
      <c r="U29" s="33">
        <v>21042.49336</v>
      </c>
      <c r="V29" s="35">
        <f t="shared" si="10"/>
        <v>122.33433538315252</v>
      </c>
      <c r="W29" s="36"/>
      <c r="X29" s="33"/>
      <c r="Y29" s="37">
        <f t="shared" si="11"/>
        <v>-4606.221959999995</v>
      </c>
      <c r="Z29" s="37">
        <f t="shared" si="11"/>
        <v>7891.811809999999</v>
      </c>
      <c r="AA29" s="37">
        <f t="shared" si="12"/>
        <v>7891.811809999999</v>
      </c>
      <c r="AB29" s="38">
        <f t="shared" si="13"/>
        <v>11808.021</v>
      </c>
      <c r="AC29" s="42">
        <v>0.05674108794868632</v>
      </c>
      <c r="AD29" s="43">
        <v>0.10209177162514564</v>
      </c>
      <c r="AE29" s="43">
        <v>-4.45850167955961</v>
      </c>
      <c r="AF29" s="44">
        <v>-2.6930860033726813</v>
      </c>
      <c r="AG29" s="1"/>
      <c r="AH29" s="74">
        <v>-3662640</v>
      </c>
      <c r="AI29" s="75">
        <v>10714862.44</v>
      </c>
    </row>
    <row r="30" spans="1:35" ht="32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3">
        <v>39</v>
      </c>
      <c r="L30" s="32" t="s">
        <v>38</v>
      </c>
      <c r="M30" s="33">
        <v>478115.7</v>
      </c>
      <c r="N30" s="33">
        <v>62296.66564</v>
      </c>
      <c r="O30" s="34">
        <f t="shared" si="7"/>
        <v>13.029621415904142</v>
      </c>
      <c r="P30" s="33">
        <v>63531.16998</v>
      </c>
      <c r="Q30" s="35">
        <f t="shared" si="8"/>
        <v>98.05685250186856</v>
      </c>
      <c r="R30" s="82">
        <v>519780.30174</v>
      </c>
      <c r="S30" s="33">
        <v>59951.5849</v>
      </c>
      <c r="T30" s="34">
        <f t="shared" si="9"/>
        <v>11.534024028865268</v>
      </c>
      <c r="U30" s="33">
        <v>45640.589100000005</v>
      </c>
      <c r="V30" s="35">
        <f t="shared" si="10"/>
        <v>131.3558525036654</v>
      </c>
      <c r="W30" s="36"/>
      <c r="X30" s="33"/>
      <c r="Y30" s="37">
        <f t="shared" si="11"/>
        <v>-41664.60174000001</v>
      </c>
      <c r="Z30" s="37">
        <f t="shared" si="11"/>
        <v>2345.0807399999976</v>
      </c>
      <c r="AA30" s="37">
        <f t="shared" si="12"/>
        <v>2345.0807399999976</v>
      </c>
      <c r="AB30" s="38">
        <f t="shared" si="13"/>
        <v>17890.580879999994</v>
      </c>
      <c r="AC30" s="45">
        <v>0.06441101642507298</v>
      </c>
      <c r="AD30" s="46">
        <v>0.1141489396679269</v>
      </c>
      <c r="AE30" s="46">
        <v>-2.304660498628552</v>
      </c>
      <c r="AF30" s="47">
        <v>-1.262498417921782</v>
      </c>
      <c r="AG30" s="1"/>
      <c r="AH30" s="74">
        <v>-37822986.5</v>
      </c>
      <c r="AI30" s="75">
        <v>-16741175.52</v>
      </c>
    </row>
    <row r="31" spans="1:35" ht="30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76">
        <v>12</v>
      </c>
      <c r="L31" s="32" t="s">
        <v>52</v>
      </c>
      <c r="M31" s="33">
        <v>439392.3</v>
      </c>
      <c r="N31" s="33">
        <v>63738.589270000004</v>
      </c>
      <c r="O31" s="34">
        <f t="shared" si="7"/>
        <v>14.50607788757336</v>
      </c>
      <c r="P31" s="33">
        <v>84929.26784999999</v>
      </c>
      <c r="Q31" s="35">
        <f t="shared" si="8"/>
        <v>75.04902712993305</v>
      </c>
      <c r="R31" s="82">
        <v>830340.58506</v>
      </c>
      <c r="S31" s="33">
        <v>55816.750700000004</v>
      </c>
      <c r="T31" s="34">
        <f t="shared" si="9"/>
        <v>6.722151332150856</v>
      </c>
      <c r="U31" s="33">
        <v>56043.62047</v>
      </c>
      <c r="V31" s="35">
        <f t="shared" si="10"/>
        <v>99.59519073161692</v>
      </c>
      <c r="W31" s="36"/>
      <c r="X31" s="33"/>
      <c r="Y31" s="37">
        <f t="shared" si="11"/>
        <v>-390948.28505999997</v>
      </c>
      <c r="Z31" s="37">
        <f t="shared" si="11"/>
        <v>7921.83857</v>
      </c>
      <c r="AA31" s="37">
        <f t="shared" si="12"/>
        <v>7921.83857</v>
      </c>
      <c r="AB31" s="38">
        <f t="shared" si="13"/>
        <v>28885.647379999988</v>
      </c>
      <c r="AC31" s="39">
        <v>0.2080841445306057</v>
      </c>
      <c r="AD31" s="40">
        <v>0.3321406938833558</v>
      </c>
      <c r="AE31" s="40">
        <v>-1.543527099008924</v>
      </c>
      <c r="AF31" s="41">
        <v>1.2592592592592593</v>
      </c>
      <c r="AG31" s="6"/>
      <c r="AH31" s="74">
        <v>-14485097.19</v>
      </c>
      <c r="AI31" s="75">
        <v>83948735.41</v>
      </c>
    </row>
    <row r="32" spans="1:35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76">
        <v>17</v>
      </c>
      <c r="L32" s="32" t="s">
        <v>53</v>
      </c>
      <c r="M32" s="33">
        <v>341871</v>
      </c>
      <c r="N32" s="33">
        <v>35898.912</v>
      </c>
      <c r="O32" s="34">
        <f t="shared" si="0"/>
        <v>10.50071869213826</v>
      </c>
      <c r="P32" s="33">
        <v>54054.56819</v>
      </c>
      <c r="Q32" s="35">
        <f t="shared" si="1"/>
        <v>66.41235551788431</v>
      </c>
      <c r="R32" s="82">
        <v>401366.797</v>
      </c>
      <c r="S32" s="33">
        <v>41506.22797</v>
      </c>
      <c r="T32" s="34">
        <f t="shared" si="2"/>
        <v>10.341221117500659</v>
      </c>
      <c r="U32" s="33">
        <v>37699.285229999994</v>
      </c>
      <c r="V32" s="35">
        <f t="shared" si="3"/>
        <v>110.09818280843837</v>
      </c>
      <c r="W32" s="36"/>
      <c r="X32" s="33"/>
      <c r="Y32" s="37">
        <f t="shared" si="4"/>
        <v>-59495.79700000002</v>
      </c>
      <c r="Z32" s="37">
        <f t="shared" si="4"/>
        <v>-5607.315970000003</v>
      </c>
      <c r="AA32" s="37">
        <f t="shared" si="5"/>
        <v>-5607.315970000003</v>
      </c>
      <c r="AB32" s="38">
        <f t="shared" si="6"/>
        <v>16355.282960000004</v>
      </c>
      <c r="AC32" s="39">
        <v>0.05114436290694342</v>
      </c>
      <c r="AD32" s="40">
        <v>0.08815634059916246</v>
      </c>
      <c r="AE32" s="40">
        <v>-1.8593154022717286</v>
      </c>
      <c r="AF32" s="41">
        <v>-1.5755363360664945</v>
      </c>
      <c r="AG32" s="6"/>
      <c r="AH32" s="74">
        <v>-14625804.67</v>
      </c>
      <c r="AI32" s="75">
        <v>14576733.73</v>
      </c>
    </row>
    <row r="33" spans="1:35" ht="30.75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30</v>
      </c>
      <c r="K33" s="76">
        <v>40</v>
      </c>
      <c r="L33" s="32" t="s">
        <v>54</v>
      </c>
      <c r="M33" s="33">
        <v>1513975</v>
      </c>
      <c r="N33" s="33">
        <v>190417.86594999998</v>
      </c>
      <c r="O33" s="34">
        <f>N33/M33*100</f>
        <v>12.577345461450815</v>
      </c>
      <c r="P33" s="33">
        <v>190737.31403</v>
      </c>
      <c r="Q33" s="35">
        <f>N33/P33*100</f>
        <v>99.83251935698864</v>
      </c>
      <c r="R33" s="82">
        <v>1750802.22601</v>
      </c>
      <c r="S33" s="33">
        <v>171715.32777</v>
      </c>
      <c r="T33" s="34">
        <f>S33/R33*100</f>
        <v>9.807808398857908</v>
      </c>
      <c r="U33" s="33">
        <v>166397.61300999997</v>
      </c>
      <c r="V33" s="35">
        <f>S33/U33*100</f>
        <v>103.1957878865008</v>
      </c>
      <c r="W33" s="36"/>
      <c r="X33" s="33"/>
      <c r="Y33" s="37">
        <f>M33-R33</f>
        <v>-236827.2260100001</v>
      </c>
      <c r="Z33" s="37">
        <f>N33-S33</f>
        <v>18702.538179999974</v>
      </c>
      <c r="AA33" s="37">
        <f>N33-S33</f>
        <v>18702.538179999974</v>
      </c>
      <c r="AB33" s="38">
        <f>P33-U33</f>
        <v>24339.701020000037</v>
      </c>
      <c r="AC33" s="39">
        <v>0.04593840619608707</v>
      </c>
      <c r="AD33" s="40">
        <v>0.07616931925382672</v>
      </c>
      <c r="AE33" s="40">
        <v>-3.8113467540687815</v>
      </c>
      <c r="AF33" s="41">
        <v>-2.755129958960328</v>
      </c>
      <c r="AG33" s="6"/>
      <c r="AH33" s="74">
        <v>-4177366.9</v>
      </c>
      <c r="AI33" s="75">
        <v>4502143.94</v>
      </c>
    </row>
    <row r="34" spans="1:35" ht="31.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32</v>
      </c>
      <c r="K34" s="76">
        <v>41</v>
      </c>
      <c r="L34" s="32" t="s">
        <v>39</v>
      </c>
      <c r="M34" s="33">
        <v>408248.4</v>
      </c>
      <c r="N34" s="33">
        <v>51186.3975</v>
      </c>
      <c r="O34" s="34">
        <f>N34/M34*100</f>
        <v>12.538052200572004</v>
      </c>
      <c r="P34" s="33">
        <v>46080.284329999995</v>
      </c>
      <c r="Q34" s="35">
        <f>N34/P34*100</f>
        <v>111.08090638814858</v>
      </c>
      <c r="R34" s="82">
        <v>418347.3865</v>
      </c>
      <c r="S34" s="33">
        <v>29448.321760000003</v>
      </c>
      <c r="T34" s="34">
        <f>S34/R34*100</f>
        <v>7.039202994997078</v>
      </c>
      <c r="U34" s="33">
        <v>18804.3966</v>
      </c>
      <c r="V34" s="35">
        <f>S34/U34*100</f>
        <v>156.6033858273336</v>
      </c>
      <c r="W34" s="36"/>
      <c r="X34" s="33"/>
      <c r="Y34" s="37">
        <f>M34-R34</f>
        <v>-10098.986499999999</v>
      </c>
      <c r="Z34" s="37">
        <f>N34-S34</f>
        <v>21738.075739999997</v>
      </c>
      <c r="AA34" s="37">
        <f>N34-S34</f>
        <v>21738.075739999997</v>
      </c>
      <c r="AB34" s="38">
        <f>P34-U34</f>
        <v>27275.887729999995</v>
      </c>
      <c r="AC34" s="39">
        <v>0.05326307423303124</v>
      </c>
      <c r="AD34" s="40">
        <v>0.09954783125371347</v>
      </c>
      <c r="AE34" s="40">
        <v>-11.705024311183145</v>
      </c>
      <c r="AF34" s="41">
        <v>-4.211678832116788</v>
      </c>
      <c r="AG34" s="6"/>
      <c r="AH34" s="74">
        <v>-7354000</v>
      </c>
      <c r="AI34" s="75">
        <v>978997.21</v>
      </c>
    </row>
    <row r="35" spans="1:35" ht="36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8</v>
      </c>
      <c r="K35" s="76">
        <v>33</v>
      </c>
      <c r="L35" s="32" t="s">
        <v>33</v>
      </c>
      <c r="M35" s="33">
        <v>198341.86</v>
      </c>
      <c r="N35" s="33">
        <v>33420.46581</v>
      </c>
      <c r="O35" s="34">
        <f t="shared" si="0"/>
        <v>16.84993062483129</v>
      </c>
      <c r="P35" s="33">
        <v>30929.992039999997</v>
      </c>
      <c r="Q35" s="35">
        <f t="shared" si="1"/>
        <v>108.05197029077543</v>
      </c>
      <c r="R35" s="82">
        <v>212515.898</v>
      </c>
      <c r="S35" s="33">
        <v>25532.419690000002</v>
      </c>
      <c r="T35" s="34">
        <f t="shared" si="2"/>
        <v>12.014357481151835</v>
      </c>
      <c r="U35" s="33">
        <v>19982.72124</v>
      </c>
      <c r="V35" s="35">
        <f>S35/U35*100</f>
        <v>127.77248595597186</v>
      </c>
      <c r="W35" s="36"/>
      <c r="X35" s="33"/>
      <c r="Y35" s="37">
        <f>M35-R35</f>
        <v>-14174.038</v>
      </c>
      <c r="Z35" s="37">
        <f t="shared" si="4"/>
        <v>7888.046119999999</v>
      </c>
      <c r="AA35" s="37">
        <f t="shared" si="5"/>
        <v>7888.046119999999</v>
      </c>
      <c r="AB35" s="38">
        <f t="shared" si="6"/>
        <v>10947.270799999998</v>
      </c>
      <c r="AC35" s="39">
        <v>0.05764443575200461</v>
      </c>
      <c r="AD35" s="40">
        <v>0.10015325279915756</v>
      </c>
      <c r="AE35" s="40">
        <v>-1.9610181651430434</v>
      </c>
      <c r="AF35" s="41">
        <v>-1.9289544235924934</v>
      </c>
      <c r="AG35" s="6"/>
      <c r="AH35" s="74">
        <v>-2541500</v>
      </c>
      <c r="AI35" s="75">
        <v>1647900.68</v>
      </c>
    </row>
    <row r="36" spans="1:35" ht="33.7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9</v>
      </c>
      <c r="K36" s="76">
        <v>4</v>
      </c>
      <c r="L36" s="32" t="s">
        <v>43</v>
      </c>
      <c r="M36" s="33">
        <v>1060750.91</v>
      </c>
      <c r="N36" s="33">
        <v>111800.38201999999</v>
      </c>
      <c r="O36" s="34">
        <f t="shared" si="0"/>
        <v>10.539739439865293</v>
      </c>
      <c r="P36" s="33">
        <v>94691.778</v>
      </c>
      <c r="Q36" s="35">
        <f t="shared" si="1"/>
        <v>118.06767639319222</v>
      </c>
      <c r="R36" s="82">
        <v>1067161.053</v>
      </c>
      <c r="S36" s="33">
        <v>100819.40483</v>
      </c>
      <c r="T36" s="34">
        <f t="shared" si="2"/>
        <v>9.447440435216107</v>
      </c>
      <c r="U36" s="33">
        <v>81805.03931000001</v>
      </c>
      <c r="V36" s="35">
        <f t="shared" si="3"/>
        <v>123.24351370084317</v>
      </c>
      <c r="W36" s="36"/>
      <c r="X36" s="33"/>
      <c r="Y36" s="37">
        <f t="shared" si="4"/>
        <v>-6410.1430000001565</v>
      </c>
      <c r="Z36" s="37">
        <f t="shared" si="4"/>
        <v>10980.97718999999</v>
      </c>
      <c r="AA36" s="37">
        <f t="shared" si="5"/>
        <v>10980.97718999999</v>
      </c>
      <c r="AB36" s="38">
        <f t="shared" si="6"/>
        <v>12886.738689999998</v>
      </c>
      <c r="AC36" s="39">
        <v>0.046105119672854106</v>
      </c>
      <c r="AD36" s="40">
        <v>0.08287541662913252</v>
      </c>
      <c r="AE36" s="40">
        <v>-1.3363690880706907</v>
      </c>
      <c r="AF36" s="41">
        <v>-0.7594501718213058</v>
      </c>
      <c r="AG36" s="6"/>
      <c r="AH36" s="74">
        <v>-12261715</v>
      </c>
      <c r="AI36" s="75">
        <v>7133180.9</v>
      </c>
    </row>
    <row r="37" spans="1:35" ht="32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33</v>
      </c>
      <c r="K37" s="76">
        <v>28</v>
      </c>
      <c r="L37" s="32" t="s">
        <v>55</v>
      </c>
      <c r="M37" s="33">
        <v>687396.8</v>
      </c>
      <c r="N37" s="33">
        <v>74288.45722</v>
      </c>
      <c r="O37" s="34">
        <f>N37/M37*100</f>
        <v>10.807216038829392</v>
      </c>
      <c r="P37" s="33">
        <v>73857.23975</v>
      </c>
      <c r="Q37" s="35">
        <f>N37/P37*100</f>
        <v>100.58385267505207</v>
      </c>
      <c r="R37" s="82">
        <v>697133.65001</v>
      </c>
      <c r="S37" s="33">
        <v>62603.5331</v>
      </c>
      <c r="T37" s="34">
        <f>S37/R37*100</f>
        <v>8.980133594053592</v>
      </c>
      <c r="U37" s="33">
        <v>44001.21511</v>
      </c>
      <c r="V37" s="35">
        <f>S37/U37*100</f>
        <v>142.27682790917362</v>
      </c>
      <c r="W37" s="36"/>
      <c r="X37" s="33"/>
      <c r="Y37" s="37">
        <f>M37-R37</f>
        <v>-9736.850009999936</v>
      </c>
      <c r="Z37" s="37">
        <f>N37-S37</f>
        <v>11684.924119999996</v>
      </c>
      <c r="AA37" s="37">
        <f>N37-S37</f>
        <v>11684.924119999996</v>
      </c>
      <c r="AB37" s="38">
        <f>P37-U37</f>
        <v>29856.024639999996</v>
      </c>
      <c r="AC37" s="39">
        <v>0.06963788300835655</v>
      </c>
      <c r="AD37" s="40">
        <v>0.1392757660167131</v>
      </c>
      <c r="AE37" s="40">
        <v>-3.4588442308341527</v>
      </c>
      <c r="AF37" s="41">
        <v>-0.841025641025641</v>
      </c>
      <c r="AG37" s="6"/>
      <c r="AH37" s="74">
        <v>-2110000</v>
      </c>
      <c r="AI37" s="75">
        <v>3234091.77</v>
      </c>
    </row>
    <row r="38" spans="1:35" ht="30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12</v>
      </c>
      <c r="K38" s="76">
        <v>34</v>
      </c>
      <c r="L38" s="32" t="s">
        <v>44</v>
      </c>
      <c r="M38" s="33">
        <v>181386.7</v>
      </c>
      <c r="N38" s="33">
        <v>27439.27898</v>
      </c>
      <c r="O38" s="34">
        <f t="shared" si="0"/>
        <v>15.127503273393254</v>
      </c>
      <c r="P38" s="33">
        <v>23798.57</v>
      </c>
      <c r="Q38" s="35">
        <f t="shared" si="1"/>
        <v>115.29801572111265</v>
      </c>
      <c r="R38" s="82">
        <v>184956.9676</v>
      </c>
      <c r="S38" s="33">
        <v>27712.84146</v>
      </c>
      <c r="T38" s="34">
        <f t="shared" si="2"/>
        <v>14.983399554827043</v>
      </c>
      <c r="U38" s="33">
        <v>19617.510469999997</v>
      </c>
      <c r="V38" s="35">
        <f t="shared" si="3"/>
        <v>141.26584258680407</v>
      </c>
      <c r="W38" s="36"/>
      <c r="X38" s="33"/>
      <c r="Y38" s="37">
        <f t="shared" si="4"/>
        <v>-3570.267599999992</v>
      </c>
      <c r="Z38" s="37">
        <f t="shared" si="4"/>
        <v>-273.5624800000005</v>
      </c>
      <c r="AA38" s="37">
        <f t="shared" si="5"/>
        <v>-273.5624800000005</v>
      </c>
      <c r="AB38" s="38">
        <f t="shared" si="6"/>
        <v>4181.059530000002</v>
      </c>
      <c r="AC38" s="39">
        <v>0.0516149486968701</v>
      </c>
      <c r="AD38" s="40">
        <v>0.09723487911898822</v>
      </c>
      <c r="AE38" s="40">
        <v>-1.321027663831709</v>
      </c>
      <c r="AF38" s="41">
        <v>-0.5875694795351187</v>
      </c>
      <c r="AG38" s="6"/>
      <c r="AH38" s="74">
        <v>-3663000</v>
      </c>
      <c r="AI38" s="75">
        <v>-499380.89</v>
      </c>
    </row>
    <row r="39" spans="1:35" ht="30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13</v>
      </c>
      <c r="K39" s="76">
        <v>35</v>
      </c>
      <c r="L39" s="32" t="s">
        <v>35</v>
      </c>
      <c r="M39" s="33">
        <v>628485.55688</v>
      </c>
      <c r="N39" s="33">
        <v>98029.21276000001</v>
      </c>
      <c r="O39" s="34">
        <f t="shared" si="0"/>
        <v>15.597687438777088</v>
      </c>
      <c r="P39" s="33">
        <v>73388.92056999999</v>
      </c>
      <c r="Q39" s="35">
        <f t="shared" si="1"/>
        <v>133.57494836907645</v>
      </c>
      <c r="R39" s="82">
        <v>646826.7762999999</v>
      </c>
      <c r="S39" s="33">
        <v>85820.45495</v>
      </c>
      <c r="T39" s="34">
        <f t="shared" si="2"/>
        <v>13.26791934015364</v>
      </c>
      <c r="U39" s="33">
        <v>65813.96707</v>
      </c>
      <c r="V39" s="35">
        <f t="shared" si="3"/>
        <v>130.39854421588203</v>
      </c>
      <c r="W39" s="36"/>
      <c r="X39" s="33"/>
      <c r="Y39" s="37">
        <f t="shared" si="4"/>
        <v>-18341.219419999863</v>
      </c>
      <c r="Z39" s="37">
        <f t="shared" si="4"/>
        <v>12208.75781000001</v>
      </c>
      <c r="AA39" s="37">
        <f t="shared" si="5"/>
        <v>12208.75781000001</v>
      </c>
      <c r="AB39" s="38">
        <f t="shared" si="6"/>
        <v>7574.953499999989</v>
      </c>
      <c r="AC39" s="39">
        <v>0.042680913539967245</v>
      </c>
      <c r="AD39" s="40">
        <v>0.07692200428409432</v>
      </c>
      <c r="AE39" s="40">
        <v>-8.188981636060099</v>
      </c>
      <c r="AF39" s="41">
        <v>-1.260748959778086</v>
      </c>
      <c r="AG39" s="6"/>
      <c r="AH39" s="74">
        <v>-18334643.55</v>
      </c>
      <c r="AI39" s="75">
        <v>7325243.28</v>
      </c>
    </row>
    <row r="40" spans="1:35" ht="35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36</v>
      </c>
      <c r="K40" s="76">
        <v>10</v>
      </c>
      <c r="L40" s="32" t="s">
        <v>40</v>
      </c>
      <c r="M40" s="33">
        <v>290617.61</v>
      </c>
      <c r="N40" s="33">
        <v>39338.205700000006</v>
      </c>
      <c r="O40" s="34">
        <f>N40/M40*100</f>
        <v>13.536070887101442</v>
      </c>
      <c r="P40" s="33">
        <v>32079.337</v>
      </c>
      <c r="Q40" s="35">
        <f>N40/P40*100</f>
        <v>122.62786384893181</v>
      </c>
      <c r="R40" s="82">
        <v>353831.30832</v>
      </c>
      <c r="S40" s="33">
        <v>34178.045159999994</v>
      </c>
      <c r="T40" s="34">
        <f>S40/R40*100</f>
        <v>9.659418021055915</v>
      </c>
      <c r="U40" s="33">
        <v>27804.4724</v>
      </c>
      <c r="V40" s="35">
        <f>S40/U40*100</f>
        <v>122.92283294683195</v>
      </c>
      <c r="W40" s="36"/>
      <c r="X40" s="33"/>
      <c r="Y40" s="37">
        <f>M40-R40</f>
        <v>-63213.698320000025</v>
      </c>
      <c r="Z40" s="37">
        <f>N40-S40</f>
        <v>5160.160540000012</v>
      </c>
      <c r="AA40" s="37">
        <f>N40-S40</f>
        <v>5160.160540000012</v>
      </c>
      <c r="AB40" s="38">
        <f>P40-U40</f>
        <v>4274.864600000001</v>
      </c>
      <c r="AC40" s="39">
        <v>0.05369568790751192</v>
      </c>
      <c r="AD40" s="40">
        <v>0.09732360097323602</v>
      </c>
      <c r="AE40" s="40">
        <v>-22.482409405378952</v>
      </c>
      <c r="AF40" s="41">
        <v>-2.487220447284345</v>
      </c>
      <c r="AG40" s="6"/>
      <c r="AH40" s="74">
        <v>-5068429.42</v>
      </c>
      <c r="AI40" s="75">
        <v>-2172368.39</v>
      </c>
    </row>
    <row r="41" spans="1:35" ht="20.25" customHeight="1">
      <c r="A41" s="1"/>
      <c r="B41" s="1"/>
      <c r="C41" s="1"/>
      <c r="D41" s="1"/>
      <c r="E41" s="1"/>
      <c r="F41" s="1"/>
      <c r="G41" s="1"/>
      <c r="H41" s="1"/>
      <c r="I41" s="1"/>
      <c r="J41" s="1">
        <v>14</v>
      </c>
      <c r="K41" s="77">
        <v>36</v>
      </c>
      <c r="L41" s="32" t="s">
        <v>45</v>
      </c>
      <c r="M41" s="33">
        <v>511126.3</v>
      </c>
      <c r="N41" s="33">
        <v>79579.92491</v>
      </c>
      <c r="O41" s="34">
        <f t="shared" si="0"/>
        <v>15.569522622882056</v>
      </c>
      <c r="P41" s="33">
        <v>67293.4802</v>
      </c>
      <c r="Q41" s="35">
        <f t="shared" si="1"/>
        <v>118.25800162732554</v>
      </c>
      <c r="R41" s="82">
        <v>518923.1074</v>
      </c>
      <c r="S41" s="33">
        <v>52591.490359999996</v>
      </c>
      <c r="T41" s="34">
        <f t="shared" si="2"/>
        <v>10.134736651736931</v>
      </c>
      <c r="U41" s="33">
        <v>44204.79607</v>
      </c>
      <c r="V41" s="35">
        <f t="shared" si="3"/>
        <v>118.97236281040489</v>
      </c>
      <c r="W41" s="36"/>
      <c r="X41" s="33"/>
      <c r="Y41" s="37">
        <f t="shared" si="4"/>
        <v>-7796.807399999991</v>
      </c>
      <c r="Z41" s="37">
        <f t="shared" si="4"/>
        <v>26988.434550000005</v>
      </c>
      <c r="AA41" s="37">
        <f t="shared" si="5"/>
        <v>26988.434550000005</v>
      </c>
      <c r="AB41" s="38">
        <f t="shared" si="6"/>
        <v>23088.68413000001</v>
      </c>
      <c r="AC41" s="42">
        <v>1.739129640371229</v>
      </c>
      <c r="AD41" s="43">
        <v>3.1476519421787943</v>
      </c>
      <c r="AE41" s="43">
        <v>3.446801548432618</v>
      </c>
      <c r="AF41" s="44"/>
      <c r="AG41" s="1"/>
      <c r="AH41" s="74">
        <v>-34393624.21</v>
      </c>
      <c r="AI41" s="75">
        <v>8547600.33</v>
      </c>
    </row>
    <row r="42" spans="1:35" ht="20.25" customHeight="1">
      <c r="A42" s="1"/>
      <c r="B42" s="1"/>
      <c r="C42" s="1"/>
      <c r="D42" s="1"/>
      <c r="E42" s="1"/>
      <c r="F42" s="1"/>
      <c r="G42" s="1"/>
      <c r="H42" s="1"/>
      <c r="I42" s="1"/>
      <c r="J42" s="1">
        <v>15</v>
      </c>
      <c r="K42" s="73">
        <v>6</v>
      </c>
      <c r="L42" s="32" t="s">
        <v>56</v>
      </c>
      <c r="M42" s="33">
        <v>1811571.54502</v>
      </c>
      <c r="N42" s="33">
        <v>205400.21358</v>
      </c>
      <c r="O42" s="34">
        <f t="shared" si="0"/>
        <v>11.338233598592561</v>
      </c>
      <c r="P42" s="33">
        <v>230386.64626</v>
      </c>
      <c r="Q42" s="35">
        <f t="shared" si="1"/>
        <v>89.154565559411</v>
      </c>
      <c r="R42" s="82">
        <v>1926055.24502</v>
      </c>
      <c r="S42" s="33">
        <v>157723.48541999998</v>
      </c>
      <c r="T42" s="34">
        <f t="shared" si="2"/>
        <v>8.188938807846199</v>
      </c>
      <c r="U42" s="33">
        <v>169194.91586</v>
      </c>
      <c r="V42" s="35">
        <f t="shared" si="3"/>
        <v>93.21999104896743</v>
      </c>
      <c r="W42" s="36"/>
      <c r="X42" s="33"/>
      <c r="Y42" s="37">
        <f t="shared" si="4"/>
        <v>-114483.69999999995</v>
      </c>
      <c r="Z42" s="37">
        <f t="shared" si="4"/>
        <v>47676.72816000003</v>
      </c>
      <c r="AA42" s="37">
        <f t="shared" si="5"/>
        <v>47676.72816000003</v>
      </c>
      <c r="AB42" s="38">
        <f t="shared" si="6"/>
        <v>61191.7304</v>
      </c>
      <c r="AC42" s="45">
        <v>0.03850131254474584</v>
      </c>
      <c r="AD42" s="46">
        <v>0.059556403236226046</v>
      </c>
      <c r="AE42" s="46">
        <v>-1.9052538798075906</v>
      </c>
      <c r="AF42" s="47">
        <v>-1.540295804406882</v>
      </c>
      <c r="AG42" s="1"/>
      <c r="AH42" s="74">
        <v>-27255700</v>
      </c>
      <c r="AI42" s="75">
        <v>53297100.54</v>
      </c>
    </row>
    <row r="43" spans="1:35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16</v>
      </c>
      <c r="K43" s="76">
        <v>19</v>
      </c>
      <c r="L43" s="32" t="s">
        <v>41</v>
      </c>
      <c r="M43" s="33">
        <v>258070.452</v>
      </c>
      <c r="N43" s="33">
        <v>37810.33504</v>
      </c>
      <c r="O43" s="34">
        <f t="shared" si="0"/>
        <v>14.651167829163178</v>
      </c>
      <c r="P43" s="33">
        <v>36876.20033</v>
      </c>
      <c r="Q43" s="35">
        <f t="shared" si="1"/>
        <v>102.53316421334236</v>
      </c>
      <c r="R43" s="82">
        <v>260956.132</v>
      </c>
      <c r="S43" s="33">
        <v>27697.78647</v>
      </c>
      <c r="T43" s="34">
        <f t="shared" si="2"/>
        <v>10.613962683199182</v>
      </c>
      <c r="U43" s="33">
        <v>25059.42238</v>
      </c>
      <c r="V43" s="35">
        <f t="shared" si="3"/>
        <v>110.52843138198463</v>
      </c>
      <c r="W43" s="36"/>
      <c r="X43" s="33"/>
      <c r="Y43" s="37">
        <f t="shared" si="4"/>
        <v>-2885.680000000022</v>
      </c>
      <c r="Z43" s="37">
        <f t="shared" si="4"/>
        <v>10112.548569999999</v>
      </c>
      <c r="AA43" s="37">
        <f t="shared" si="5"/>
        <v>10112.548569999999</v>
      </c>
      <c r="AB43" s="38">
        <f t="shared" si="6"/>
        <v>11816.77795</v>
      </c>
      <c r="AC43" s="39">
        <v>0.04749546092316549</v>
      </c>
      <c r="AD43" s="40">
        <v>0.07997867506739771</v>
      </c>
      <c r="AE43" s="40">
        <v>-2.2544142127566724</v>
      </c>
      <c r="AF43" s="41">
        <v>-5.9013793103448275</v>
      </c>
      <c r="AG43" s="6"/>
      <c r="AH43" s="74">
        <v>-40664262</v>
      </c>
      <c r="AI43" s="75">
        <v>-4922571.1</v>
      </c>
    </row>
    <row r="44" spans="1:35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18</v>
      </c>
      <c r="K44" s="76">
        <v>21</v>
      </c>
      <c r="L44" s="32" t="s">
        <v>42</v>
      </c>
      <c r="M44" s="33">
        <v>471814.0446</v>
      </c>
      <c r="N44" s="33">
        <v>61055.43849</v>
      </c>
      <c r="O44" s="34">
        <f t="shared" si="0"/>
        <v>12.940572496472056</v>
      </c>
      <c r="P44" s="33">
        <v>69945.50144</v>
      </c>
      <c r="Q44" s="35">
        <f t="shared" si="1"/>
        <v>87.29001470148015</v>
      </c>
      <c r="R44" s="82">
        <v>478725.71153</v>
      </c>
      <c r="S44" s="33">
        <v>54354.08865</v>
      </c>
      <c r="T44" s="34">
        <f t="shared" si="2"/>
        <v>11.353910462900597</v>
      </c>
      <c r="U44" s="33">
        <v>38376.87022</v>
      </c>
      <c r="V44" s="35">
        <f t="shared" si="3"/>
        <v>141.63241644878462</v>
      </c>
      <c r="W44" s="36"/>
      <c r="X44" s="33"/>
      <c r="Y44" s="37">
        <f t="shared" si="4"/>
        <v>-6911.6669299999485</v>
      </c>
      <c r="Z44" s="37">
        <f t="shared" si="4"/>
        <v>6701.349840000003</v>
      </c>
      <c r="AA44" s="37">
        <f t="shared" si="5"/>
        <v>6701.349840000003</v>
      </c>
      <c r="AB44" s="38">
        <f t="shared" si="6"/>
        <v>31568.631219999996</v>
      </c>
      <c r="AC44" s="39">
        <v>0.0775375939849624</v>
      </c>
      <c r="AD44" s="40">
        <v>0.1351323682971274</v>
      </c>
      <c r="AE44" s="40">
        <v>-2.433856466031259</v>
      </c>
      <c r="AF44" s="41">
        <v>-2.360906862745098</v>
      </c>
      <c r="AG44" s="6"/>
      <c r="AH44" s="74">
        <v>-45170533.85</v>
      </c>
      <c r="AI44" s="75">
        <v>-10249742.81</v>
      </c>
    </row>
    <row r="45" spans="1:35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19</v>
      </c>
      <c r="K45" s="76">
        <v>22</v>
      </c>
      <c r="L45" s="32" t="s">
        <v>57</v>
      </c>
      <c r="M45" s="33">
        <v>334671.58</v>
      </c>
      <c r="N45" s="33">
        <v>48110.96339</v>
      </c>
      <c r="O45" s="34">
        <f t="shared" si="0"/>
        <v>14.375574821740164</v>
      </c>
      <c r="P45" s="33">
        <v>48013.55511</v>
      </c>
      <c r="Q45" s="35">
        <f t="shared" si="1"/>
        <v>100.20287662468823</v>
      </c>
      <c r="R45" s="82">
        <v>363777.47</v>
      </c>
      <c r="S45" s="33">
        <v>35766.40817</v>
      </c>
      <c r="T45" s="34">
        <f t="shared" si="2"/>
        <v>9.831947033443276</v>
      </c>
      <c r="U45" s="33">
        <v>33759.43931</v>
      </c>
      <c r="V45" s="35">
        <f t="shared" si="3"/>
        <v>105.94491170771758</v>
      </c>
      <c r="W45" s="36"/>
      <c r="X45" s="33"/>
      <c r="Y45" s="37">
        <f t="shared" si="4"/>
        <v>-29105.889999999956</v>
      </c>
      <c r="Z45" s="37">
        <f t="shared" si="4"/>
        <v>12344.555219999995</v>
      </c>
      <c r="AA45" s="37">
        <f t="shared" si="5"/>
        <v>12344.555219999995</v>
      </c>
      <c r="AB45" s="38">
        <f t="shared" si="6"/>
        <v>14254.1158</v>
      </c>
      <c r="AC45" s="39">
        <v>0.054871084314790194</v>
      </c>
      <c r="AD45" s="40">
        <v>0.08617977032451588</v>
      </c>
      <c r="AE45" s="40">
        <v>-5.56217448407656</v>
      </c>
      <c r="AF45" s="41">
        <v>-2.9936974789915967</v>
      </c>
      <c r="AG45" s="6"/>
      <c r="AH45" s="74">
        <v>-9159193.91</v>
      </c>
      <c r="AI45" s="75">
        <v>9413973.97</v>
      </c>
    </row>
    <row r="46" spans="1:35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20</v>
      </c>
      <c r="K46" s="76">
        <v>7</v>
      </c>
      <c r="L46" s="32" t="s">
        <v>46</v>
      </c>
      <c r="M46" s="33">
        <v>393598.299</v>
      </c>
      <c r="N46" s="33">
        <v>64102.738119999995</v>
      </c>
      <c r="O46" s="34">
        <f t="shared" si="0"/>
        <v>16.28633515004088</v>
      </c>
      <c r="P46" s="33">
        <v>55006.03225</v>
      </c>
      <c r="Q46" s="35">
        <f t="shared" si="1"/>
        <v>116.53765141367745</v>
      </c>
      <c r="R46" s="82">
        <v>396729.265</v>
      </c>
      <c r="S46" s="33">
        <v>47509.16793</v>
      </c>
      <c r="T46" s="34">
        <f t="shared" si="2"/>
        <v>11.975211339652496</v>
      </c>
      <c r="U46" s="33">
        <v>41217.98563</v>
      </c>
      <c r="V46" s="35">
        <f t="shared" si="3"/>
        <v>115.263196888062</v>
      </c>
      <c r="W46" s="36"/>
      <c r="X46" s="33"/>
      <c r="Y46" s="37">
        <f t="shared" si="4"/>
        <v>-3130.966000000015</v>
      </c>
      <c r="Z46" s="37">
        <f t="shared" si="4"/>
        <v>16593.57018999999</v>
      </c>
      <c r="AA46" s="37">
        <f t="shared" si="5"/>
        <v>16593.57018999999</v>
      </c>
      <c r="AB46" s="38">
        <f t="shared" si="6"/>
        <v>13788.046619999994</v>
      </c>
      <c r="AC46" s="39">
        <v>0.08327388448316933</v>
      </c>
      <c r="AD46" s="40">
        <v>0.1563067782533703</v>
      </c>
      <c r="AE46" s="40">
        <v>-4.1226599278676375</v>
      </c>
      <c r="AF46" s="41">
        <v>13.204134366925064</v>
      </c>
      <c r="AG46" s="6"/>
      <c r="AH46" s="74">
        <v>-162491398</v>
      </c>
      <c r="AI46" s="75">
        <v>28356179.86</v>
      </c>
    </row>
    <row r="47" spans="1:35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21</v>
      </c>
      <c r="K47" s="76">
        <v>23</v>
      </c>
      <c r="L47" s="32" t="s">
        <v>58</v>
      </c>
      <c r="M47" s="33">
        <v>982182.465</v>
      </c>
      <c r="N47" s="33">
        <v>109379.87333</v>
      </c>
      <c r="O47" s="34">
        <f t="shared" si="0"/>
        <v>11.136410720792089</v>
      </c>
      <c r="P47" s="33">
        <v>105875.31975</v>
      </c>
      <c r="Q47" s="35">
        <f t="shared" si="1"/>
        <v>103.31007602930995</v>
      </c>
      <c r="R47" s="82">
        <v>1149989.4282799999</v>
      </c>
      <c r="S47" s="33">
        <v>89504.26989</v>
      </c>
      <c r="T47" s="34">
        <f t="shared" si="2"/>
        <v>7.783051538470966</v>
      </c>
      <c r="U47" s="33">
        <v>82226.6405</v>
      </c>
      <c r="V47" s="35">
        <f t="shared" si="3"/>
        <v>108.8506952804426</v>
      </c>
      <c r="W47" s="36"/>
      <c r="X47" s="33"/>
      <c r="Y47" s="37">
        <f t="shared" si="4"/>
        <v>-167806.9632799999</v>
      </c>
      <c r="Z47" s="37">
        <f t="shared" si="4"/>
        <v>19875.603440000006</v>
      </c>
      <c r="AA47" s="37">
        <f t="shared" si="5"/>
        <v>19875.603440000006</v>
      </c>
      <c r="AB47" s="38">
        <f t="shared" si="6"/>
        <v>23648.67925</v>
      </c>
      <c r="AC47" s="39">
        <v>0.14921941017791643</v>
      </c>
      <c r="AD47" s="40">
        <v>0.2644249536751079</v>
      </c>
      <c r="AE47" s="40">
        <v>-6.265601023144095</v>
      </c>
      <c r="AF47" s="41">
        <v>-2.2971014492753623</v>
      </c>
      <c r="AG47" s="6"/>
      <c r="AH47" s="74">
        <v>-7481139.55</v>
      </c>
      <c r="AI47" s="75">
        <v>-2387454.49</v>
      </c>
    </row>
    <row r="48" spans="1:35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22</v>
      </c>
      <c r="K48" s="76">
        <v>8</v>
      </c>
      <c r="L48" s="32" t="s">
        <v>12</v>
      </c>
      <c r="M48" s="33">
        <v>922290.64428</v>
      </c>
      <c r="N48" s="33">
        <v>106544.66425</v>
      </c>
      <c r="O48" s="34">
        <f t="shared" si="0"/>
        <v>11.552178796433058</v>
      </c>
      <c r="P48" s="33">
        <v>108631.05384000001</v>
      </c>
      <c r="Q48" s="35">
        <f t="shared" si="1"/>
        <v>98.07938014384635</v>
      </c>
      <c r="R48" s="82">
        <v>962348.85183</v>
      </c>
      <c r="S48" s="33">
        <v>92939.46002</v>
      </c>
      <c r="T48" s="34">
        <f t="shared" si="2"/>
        <v>9.65756438980174</v>
      </c>
      <c r="U48" s="33">
        <v>84989.24923999999</v>
      </c>
      <c r="V48" s="35">
        <f t="shared" si="3"/>
        <v>109.35437228954632</v>
      </c>
      <c r="W48" s="36"/>
      <c r="X48" s="33"/>
      <c r="Y48" s="37">
        <f t="shared" si="4"/>
        <v>-40058.20755000005</v>
      </c>
      <c r="Z48" s="37">
        <f t="shared" si="4"/>
        <v>13605.204230000003</v>
      </c>
      <c r="AA48" s="37">
        <f t="shared" si="5"/>
        <v>13605.204230000003</v>
      </c>
      <c r="AB48" s="38">
        <f t="shared" si="6"/>
        <v>23641.804600000018</v>
      </c>
      <c r="AC48" s="39">
        <v>0.04482958977807662</v>
      </c>
      <c r="AD48" s="40">
        <v>0.07779996109706276</v>
      </c>
      <c r="AE48" s="40">
        <v>-3.053170838287878</v>
      </c>
      <c r="AF48" s="41">
        <v>-4.995951417004049</v>
      </c>
      <c r="AG48" s="6"/>
      <c r="AH48" s="74">
        <v>-14212295.09</v>
      </c>
      <c r="AI48" s="75">
        <v>-3979766.26</v>
      </c>
    </row>
    <row r="49" spans="1:35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24</v>
      </c>
      <c r="K49" s="76">
        <v>9</v>
      </c>
      <c r="L49" s="32" t="s">
        <v>13</v>
      </c>
      <c r="M49" s="33">
        <v>1061691.69547</v>
      </c>
      <c r="N49" s="33">
        <v>127307.93648</v>
      </c>
      <c r="O49" s="34">
        <f t="shared" si="0"/>
        <v>11.991045707825952</v>
      </c>
      <c r="P49" s="33">
        <v>121523.60587999999</v>
      </c>
      <c r="Q49" s="35">
        <f t="shared" si="1"/>
        <v>104.7598411502962</v>
      </c>
      <c r="R49" s="82">
        <v>1097336.17012</v>
      </c>
      <c r="S49" s="33">
        <v>108813.31178</v>
      </c>
      <c r="T49" s="34">
        <f t="shared" si="2"/>
        <v>9.916132789836013</v>
      </c>
      <c r="U49" s="33">
        <v>94364.50542</v>
      </c>
      <c r="V49" s="35">
        <f t="shared" si="3"/>
        <v>115.31169616763304</v>
      </c>
      <c r="W49" s="36"/>
      <c r="X49" s="33"/>
      <c r="Y49" s="37">
        <f t="shared" si="4"/>
        <v>-35644.47464999999</v>
      </c>
      <c r="Z49" s="37">
        <f t="shared" si="4"/>
        <v>18494.6247</v>
      </c>
      <c r="AA49" s="37">
        <f t="shared" si="5"/>
        <v>18494.6247</v>
      </c>
      <c r="AB49" s="38">
        <f t="shared" si="6"/>
        <v>27159.100459999987</v>
      </c>
      <c r="AC49" s="39">
        <v>0.047786927431806486</v>
      </c>
      <c r="AD49" s="40">
        <v>0.08625174175568974</v>
      </c>
      <c r="AE49" s="40">
        <v>-9.184901747904876</v>
      </c>
      <c r="AF49" s="41">
        <v>-6.8962765957446805</v>
      </c>
      <c r="AG49" s="6"/>
      <c r="AH49" s="74">
        <v>-14086675.34</v>
      </c>
      <c r="AI49" s="75">
        <v>9027493.16</v>
      </c>
    </row>
    <row r="50" spans="1:35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25</v>
      </c>
      <c r="K50" s="76">
        <v>25</v>
      </c>
      <c r="L50" s="32" t="s">
        <v>14</v>
      </c>
      <c r="M50" s="33">
        <v>1835992.6781199998</v>
      </c>
      <c r="N50" s="33">
        <v>235934.69294</v>
      </c>
      <c r="O50" s="34">
        <f t="shared" si="0"/>
        <v>12.850524718954212</v>
      </c>
      <c r="P50" s="33">
        <v>257819.30005000002</v>
      </c>
      <c r="Q50" s="35">
        <f t="shared" si="1"/>
        <v>91.51164900930387</v>
      </c>
      <c r="R50" s="82">
        <v>2281385.7138</v>
      </c>
      <c r="S50" s="33">
        <v>202646.29697999998</v>
      </c>
      <c r="T50" s="34">
        <f t="shared" si="2"/>
        <v>8.882596912665912</v>
      </c>
      <c r="U50" s="33">
        <v>157774.60838</v>
      </c>
      <c r="V50" s="35">
        <f t="shared" si="3"/>
        <v>128.44037393642364</v>
      </c>
      <c r="W50" s="36"/>
      <c r="X50" s="33"/>
      <c r="Y50" s="37">
        <f t="shared" si="4"/>
        <v>-445393.0356800002</v>
      </c>
      <c r="Z50" s="37">
        <f t="shared" si="4"/>
        <v>33288.39596000002</v>
      </c>
      <c r="AA50" s="37">
        <f t="shared" si="5"/>
        <v>33288.39596000002</v>
      </c>
      <c r="AB50" s="38">
        <f t="shared" si="6"/>
        <v>100044.69167000003</v>
      </c>
      <c r="AC50" s="39">
        <v>0.0430161997793383</v>
      </c>
      <c r="AD50" s="40">
        <v>0.07362295478358943</v>
      </c>
      <c r="AE50" s="40">
        <v>-8.392211695121784</v>
      </c>
      <c r="AF50" s="41">
        <v>-13.054945054945055</v>
      </c>
      <c r="AG50" s="6"/>
      <c r="AH50" s="74">
        <v>-8163000</v>
      </c>
      <c r="AI50" s="75">
        <v>2806702.22</v>
      </c>
    </row>
    <row r="51" spans="1:35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26</v>
      </c>
      <c r="K51" s="76">
        <v>26</v>
      </c>
      <c r="L51" s="32" t="s">
        <v>15</v>
      </c>
      <c r="M51" s="33">
        <v>673514.19645</v>
      </c>
      <c r="N51" s="33">
        <v>82758.26685</v>
      </c>
      <c r="O51" s="34">
        <f t="shared" si="0"/>
        <v>12.287531173983764</v>
      </c>
      <c r="P51" s="33">
        <v>80290.26608</v>
      </c>
      <c r="Q51" s="35">
        <f t="shared" si="1"/>
        <v>103.07384803973738</v>
      </c>
      <c r="R51" s="82">
        <v>824908.50444</v>
      </c>
      <c r="S51" s="33">
        <v>80826.88444</v>
      </c>
      <c r="T51" s="34">
        <f t="shared" si="2"/>
        <v>9.79828478006423</v>
      </c>
      <c r="U51" s="33">
        <v>67134.20361</v>
      </c>
      <c r="V51" s="35">
        <f t="shared" si="3"/>
        <v>120.39598311100006</v>
      </c>
      <c r="W51" s="36"/>
      <c r="X51" s="33"/>
      <c r="Y51" s="37">
        <f t="shared" si="4"/>
        <v>-151394.30799</v>
      </c>
      <c r="Z51" s="37">
        <f t="shared" si="4"/>
        <v>1931.3824100000056</v>
      </c>
      <c r="AA51" s="37">
        <f t="shared" si="5"/>
        <v>1931.3824100000056</v>
      </c>
      <c r="AB51" s="38">
        <f t="shared" si="6"/>
        <v>13156.062470000004</v>
      </c>
      <c r="AC51" s="39">
        <v>0.053848338540187446</v>
      </c>
      <c r="AD51" s="40">
        <v>0.09477630592351911</v>
      </c>
      <c r="AE51" s="40">
        <v>-5.161055056892398</v>
      </c>
      <c r="AF51" s="41">
        <v>-1.881638846737481</v>
      </c>
      <c r="AG51" s="6"/>
      <c r="AH51" s="74">
        <v>-1579930.06</v>
      </c>
      <c r="AI51" s="75">
        <v>-262423.19</v>
      </c>
    </row>
    <row r="52" spans="1:35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31</v>
      </c>
      <c r="K52" s="76">
        <v>27</v>
      </c>
      <c r="L52" s="32" t="s">
        <v>16</v>
      </c>
      <c r="M52" s="33">
        <v>2622730.164</v>
      </c>
      <c r="N52" s="33">
        <v>282419.71831</v>
      </c>
      <c r="O52" s="34">
        <f t="shared" si="0"/>
        <v>10.768157631560303</v>
      </c>
      <c r="P52" s="33">
        <v>377311.65925</v>
      </c>
      <c r="Q52" s="35">
        <f t="shared" si="1"/>
        <v>74.85051452461842</v>
      </c>
      <c r="R52" s="82">
        <v>3117999.087</v>
      </c>
      <c r="S52" s="33">
        <v>367666.2358</v>
      </c>
      <c r="T52" s="34">
        <f t="shared" si="2"/>
        <v>11.791736480389805</v>
      </c>
      <c r="U52" s="33">
        <v>260900.18175</v>
      </c>
      <c r="V52" s="35">
        <f t="shared" si="3"/>
        <v>140.92218462013395</v>
      </c>
      <c r="W52" s="36"/>
      <c r="X52" s="33"/>
      <c r="Y52" s="37">
        <f t="shared" si="4"/>
        <v>-495268.92299999995</v>
      </c>
      <c r="Z52" s="37">
        <f t="shared" si="4"/>
        <v>-85246.51749</v>
      </c>
      <c r="AA52" s="37">
        <f t="shared" si="5"/>
        <v>-85246.51749</v>
      </c>
      <c r="AB52" s="38">
        <f t="shared" si="6"/>
        <v>116411.47750000004</v>
      </c>
      <c r="AC52" s="39">
        <v>0.04029760690301636</v>
      </c>
      <c r="AD52" s="40">
        <v>0.06703608698367977</v>
      </c>
      <c r="AE52" s="40">
        <v>-16.00615678398578</v>
      </c>
      <c r="AF52" s="41">
        <v>-3.8702928870292888</v>
      </c>
      <c r="AG52" s="6"/>
      <c r="AH52" s="74">
        <v>-4032000</v>
      </c>
      <c r="AI52" s="75">
        <v>3013771.84</v>
      </c>
    </row>
    <row r="53" spans="1:35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34</v>
      </c>
      <c r="K53" s="76">
        <v>42</v>
      </c>
      <c r="L53" s="32" t="s">
        <v>17</v>
      </c>
      <c r="M53" s="33">
        <v>454635.16273000004</v>
      </c>
      <c r="N53" s="33">
        <v>42953.05173</v>
      </c>
      <c r="O53" s="34">
        <f t="shared" si="0"/>
        <v>9.447806780292767</v>
      </c>
      <c r="P53" s="33">
        <v>61966.28698</v>
      </c>
      <c r="Q53" s="35">
        <f t="shared" si="1"/>
        <v>69.3168072888785</v>
      </c>
      <c r="R53" s="82">
        <v>477179.24147</v>
      </c>
      <c r="S53" s="33">
        <v>52446.38542</v>
      </c>
      <c r="T53" s="34">
        <f t="shared" si="2"/>
        <v>10.990919315440772</v>
      </c>
      <c r="U53" s="33">
        <v>47857.376189999995</v>
      </c>
      <c r="V53" s="35">
        <f t="shared" si="3"/>
        <v>109.58892775855709</v>
      </c>
      <c r="W53" s="36"/>
      <c r="X53" s="33"/>
      <c r="Y53" s="37">
        <f t="shared" si="4"/>
        <v>-22544.078739999968</v>
      </c>
      <c r="Z53" s="37">
        <f t="shared" si="4"/>
        <v>-9493.33369</v>
      </c>
      <c r="AA53" s="37">
        <f t="shared" si="5"/>
        <v>-9493.33369</v>
      </c>
      <c r="AB53" s="38">
        <f t="shared" si="6"/>
        <v>14108.910790000002</v>
      </c>
      <c r="AC53" s="39">
        <v>0.049996894602819926</v>
      </c>
      <c r="AD53" s="40">
        <v>0.08450999947509279</v>
      </c>
      <c r="AE53" s="40">
        <v>-3.3197652972510077</v>
      </c>
      <c r="AF53" s="41">
        <v>0.17878338278931752</v>
      </c>
      <c r="AG53" s="6"/>
      <c r="AH53" s="74">
        <v>-33638400</v>
      </c>
      <c r="AI53" s="75">
        <v>-910302.66</v>
      </c>
    </row>
    <row r="54" spans="1:35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35</v>
      </c>
      <c r="K54" s="76">
        <v>29</v>
      </c>
      <c r="L54" s="32" t="s">
        <v>18</v>
      </c>
      <c r="M54" s="33">
        <v>658727.5</v>
      </c>
      <c r="N54" s="33">
        <v>90857.82147</v>
      </c>
      <c r="O54" s="34">
        <f t="shared" si="0"/>
        <v>13.792929772933421</v>
      </c>
      <c r="P54" s="33">
        <v>74366.33838</v>
      </c>
      <c r="Q54" s="35">
        <f t="shared" si="1"/>
        <v>122.17600523200586</v>
      </c>
      <c r="R54" s="82">
        <v>713057.94467</v>
      </c>
      <c r="S54" s="33">
        <v>69605.622</v>
      </c>
      <c r="T54" s="34">
        <f t="shared" si="2"/>
        <v>9.761566015818415</v>
      </c>
      <c r="U54" s="33">
        <v>56739.02383</v>
      </c>
      <c r="V54" s="35">
        <f t="shared" si="3"/>
        <v>122.67680566474068</v>
      </c>
      <c r="W54" s="36"/>
      <c r="X54" s="33"/>
      <c r="Y54" s="37">
        <f t="shared" si="4"/>
        <v>-54330.44467</v>
      </c>
      <c r="Z54" s="37">
        <f t="shared" si="4"/>
        <v>21252.199469999992</v>
      </c>
      <c r="AA54" s="37">
        <f t="shared" si="5"/>
        <v>21252.199469999992</v>
      </c>
      <c r="AB54" s="38">
        <f t="shared" si="6"/>
        <v>17627.314550000003</v>
      </c>
      <c r="AC54" s="39">
        <v>0.04315256302082829</v>
      </c>
      <c r="AD54" s="40">
        <v>0.0720713782429364</v>
      </c>
      <c r="AE54" s="40">
        <v>-1.1844983141213716</v>
      </c>
      <c r="AF54" s="41">
        <v>-0.8480852143038295</v>
      </c>
      <c r="AG54" s="6"/>
      <c r="AH54" s="74">
        <v>-3283000</v>
      </c>
      <c r="AI54" s="75">
        <v>6429608.4</v>
      </c>
    </row>
    <row r="55" spans="1:35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76">
        <v>43</v>
      </c>
      <c r="L55" s="32" t="s">
        <v>19</v>
      </c>
      <c r="M55" s="33">
        <v>896908.6995900001</v>
      </c>
      <c r="N55" s="33">
        <v>76010.84698</v>
      </c>
      <c r="O55" s="34">
        <f t="shared" si="0"/>
        <v>8.474758580750361</v>
      </c>
      <c r="P55" s="33">
        <v>88486.03384999999</v>
      </c>
      <c r="Q55" s="35">
        <f t="shared" si="1"/>
        <v>85.90151877397092</v>
      </c>
      <c r="R55" s="82">
        <v>1001198.38159</v>
      </c>
      <c r="S55" s="33">
        <v>86187.6543</v>
      </c>
      <c r="T55" s="34">
        <f t="shared" si="2"/>
        <v>8.608449222932787</v>
      </c>
      <c r="U55" s="33">
        <v>69707.70476000001</v>
      </c>
      <c r="V55" s="35">
        <f t="shared" si="3"/>
        <v>123.6415036138969</v>
      </c>
      <c r="W55" s="36"/>
      <c r="X55" s="33"/>
      <c r="Y55" s="37">
        <f t="shared" si="4"/>
        <v>-104289.68199999991</v>
      </c>
      <c r="Z55" s="37">
        <f t="shared" si="4"/>
        <v>-10176.807319999993</v>
      </c>
      <c r="AA55" s="37">
        <f t="shared" si="5"/>
        <v>-10176.807319999993</v>
      </c>
      <c r="AB55" s="38">
        <f t="shared" si="6"/>
        <v>18778.329089999985</v>
      </c>
      <c r="AC55" s="39">
        <v>0.034775808079500974</v>
      </c>
      <c r="AD55" s="40">
        <v>0.060527369318875764</v>
      </c>
      <c r="AE55" s="40">
        <v>-2.554024240928446</v>
      </c>
      <c r="AF55" s="41">
        <v>-1.7750787224471436</v>
      </c>
      <c r="AG55" s="6"/>
      <c r="AH55" s="74">
        <v>-13702638.66</v>
      </c>
      <c r="AI55" s="75">
        <v>17393171.32</v>
      </c>
    </row>
    <row r="56" spans="1:35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76">
        <v>11</v>
      </c>
      <c r="L56" s="32" t="s">
        <v>20</v>
      </c>
      <c r="M56" s="33">
        <v>339590.08</v>
      </c>
      <c r="N56" s="33">
        <v>58138.744159999995</v>
      </c>
      <c r="O56" s="34">
        <f t="shared" si="0"/>
        <v>17.120271640443676</v>
      </c>
      <c r="P56" s="33">
        <v>54102.33665</v>
      </c>
      <c r="Q56" s="35">
        <f t="shared" si="1"/>
        <v>107.46068979628811</v>
      </c>
      <c r="R56" s="82">
        <v>402596.39096</v>
      </c>
      <c r="S56" s="33">
        <v>42611.93114</v>
      </c>
      <c r="T56" s="34">
        <f t="shared" si="2"/>
        <v>10.584280459740562</v>
      </c>
      <c r="U56" s="33">
        <v>34378.06956</v>
      </c>
      <c r="V56" s="35">
        <f t="shared" si="3"/>
        <v>123.9509131413835</v>
      </c>
      <c r="W56" s="36"/>
      <c r="X56" s="33"/>
      <c r="Y56" s="37">
        <f t="shared" si="4"/>
        <v>-63006.31095999997</v>
      </c>
      <c r="Z56" s="37">
        <f t="shared" si="4"/>
        <v>15526.813019999994</v>
      </c>
      <c r="AA56" s="37">
        <f t="shared" si="5"/>
        <v>15526.813019999994</v>
      </c>
      <c r="AB56" s="38">
        <f t="shared" si="6"/>
        <v>19724.267089999994</v>
      </c>
      <c r="AC56" s="39">
        <v>0.255249210360076</v>
      </c>
      <c r="AD56" s="40">
        <v>0.4489861795958051</v>
      </c>
      <c r="AE56" s="40">
        <v>-6.798912943804863</v>
      </c>
      <c r="AF56" s="41">
        <v>-5.7482993197278915</v>
      </c>
      <c r="AG56" s="6"/>
      <c r="AH56" s="74">
        <v>-9169300.26</v>
      </c>
      <c r="AI56" s="75">
        <v>9740976.2</v>
      </c>
    </row>
    <row r="57" spans="1:35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76">
        <v>44</v>
      </c>
      <c r="L57" s="32" t="s">
        <v>21</v>
      </c>
      <c r="M57" s="33">
        <v>417845.21060000005</v>
      </c>
      <c r="N57" s="33">
        <v>65524.48829</v>
      </c>
      <c r="O57" s="34">
        <f t="shared" si="0"/>
        <v>15.681521919543092</v>
      </c>
      <c r="P57" s="33">
        <v>57962.979289999996</v>
      </c>
      <c r="Q57" s="35">
        <f t="shared" si="1"/>
        <v>113.04541121354082</v>
      </c>
      <c r="R57" s="82">
        <v>417845.21060000005</v>
      </c>
      <c r="S57" s="33">
        <v>62777.83561</v>
      </c>
      <c r="T57" s="34">
        <f t="shared" si="2"/>
        <v>15.02418455864431</v>
      </c>
      <c r="U57" s="33">
        <v>46386.39065</v>
      </c>
      <c r="V57" s="35">
        <f t="shared" si="3"/>
        <v>135.33675444523942</v>
      </c>
      <c r="W57" s="36"/>
      <c r="X57" s="33"/>
      <c r="Y57" s="37">
        <f t="shared" si="4"/>
        <v>0</v>
      </c>
      <c r="Z57" s="37">
        <f t="shared" si="4"/>
        <v>2746.6526799999992</v>
      </c>
      <c r="AA57" s="37">
        <f t="shared" si="5"/>
        <v>2746.6526799999992</v>
      </c>
      <c r="AB57" s="38">
        <f t="shared" si="6"/>
        <v>11576.588639999994</v>
      </c>
      <c r="AC57" s="39">
        <v>0.06975160335471141</v>
      </c>
      <c r="AD57" s="40">
        <v>0.1309052527621753</v>
      </c>
      <c r="AE57" s="40">
        <v>-3.775231876177857</v>
      </c>
      <c r="AF57" s="41">
        <v>-1.9701269604182226</v>
      </c>
      <c r="AG57" s="6"/>
      <c r="AH57" s="74">
        <v>-13866800</v>
      </c>
      <c r="AI57" s="75">
        <v>11861535.04</v>
      </c>
    </row>
    <row r="58" spans="1:35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76">
        <v>13</v>
      </c>
      <c r="L58" s="32" t="s">
        <v>22</v>
      </c>
      <c r="M58" s="33">
        <v>143193.286</v>
      </c>
      <c r="N58" s="33">
        <v>26671.01557</v>
      </c>
      <c r="O58" s="34">
        <f t="shared" si="0"/>
        <v>18.625884156328393</v>
      </c>
      <c r="P58" s="33">
        <v>18914.67677</v>
      </c>
      <c r="Q58" s="35">
        <f t="shared" si="1"/>
        <v>141.00698570911928</v>
      </c>
      <c r="R58" s="82">
        <v>143193.286</v>
      </c>
      <c r="S58" s="33">
        <v>27143.338760000002</v>
      </c>
      <c r="T58" s="34">
        <f t="shared" si="2"/>
        <v>18.955734251395</v>
      </c>
      <c r="U58" s="33">
        <v>13466.357970000001</v>
      </c>
      <c r="V58" s="35">
        <f t="shared" si="3"/>
        <v>201.56406669471596</v>
      </c>
      <c r="W58" s="36"/>
      <c r="X58" s="33"/>
      <c r="Y58" s="37">
        <f t="shared" si="4"/>
        <v>0</v>
      </c>
      <c r="Z58" s="37">
        <f t="shared" si="4"/>
        <v>-472.3231900000028</v>
      </c>
      <c r="AA58" s="37">
        <f t="shared" si="5"/>
        <v>-472.3231900000028</v>
      </c>
      <c r="AB58" s="38">
        <f t="shared" si="6"/>
        <v>5448.318799999997</v>
      </c>
      <c r="AC58" s="39">
        <v>0.049998421093168516</v>
      </c>
      <c r="AD58" s="40">
        <v>0.09030886052469876</v>
      </c>
      <c r="AE58" s="40">
        <v>-3.943848368593538</v>
      </c>
      <c r="AF58" s="41">
        <v>-1.7893271461716937</v>
      </c>
      <c r="AG58" s="6"/>
      <c r="AH58" s="74">
        <v>-9840241.37</v>
      </c>
      <c r="AI58" s="75">
        <v>447050.33</v>
      </c>
    </row>
    <row r="59" spans="1:35" ht="20.25" customHeight="1" thickBot="1">
      <c r="A59" s="6"/>
      <c r="B59" s="6"/>
      <c r="C59" s="6"/>
      <c r="D59" s="6"/>
      <c r="E59" s="6"/>
      <c r="F59" s="6"/>
      <c r="G59" s="6"/>
      <c r="H59" s="6"/>
      <c r="I59" s="6"/>
      <c r="J59" s="6"/>
      <c r="K59" s="5"/>
      <c r="L59" s="48" t="s">
        <v>23</v>
      </c>
      <c r="M59" s="49">
        <f>SUM(M19:M58)</f>
        <v>39162836.389809996</v>
      </c>
      <c r="N59" s="49">
        <f>SUM(N19:N58)</f>
        <v>5044267.017190001</v>
      </c>
      <c r="O59" s="50">
        <f t="shared" si="0"/>
        <v>12.88023923237209</v>
      </c>
      <c r="P59" s="49">
        <f>SUM(P19:P58)</f>
        <v>4840126.88385</v>
      </c>
      <c r="Q59" s="51">
        <f>N59/P59*100</f>
        <v>104.21766078119055</v>
      </c>
      <c r="R59" s="49">
        <f>SUM(R19:R58)</f>
        <v>42353487.321619995</v>
      </c>
      <c r="S59" s="49">
        <f>SUM(S19:S58)</f>
        <v>4838258.540430001</v>
      </c>
      <c r="T59" s="52">
        <f t="shared" si="2"/>
        <v>11.423518690892395</v>
      </c>
      <c r="U59" s="49">
        <f>SUM(U19:U58)</f>
        <v>3661367.3567700004</v>
      </c>
      <c r="V59" s="51">
        <f>S59/U59*100</f>
        <v>132.14348818301136</v>
      </c>
      <c r="W59" s="53">
        <f>SUM(W19:W58)</f>
        <v>0</v>
      </c>
      <c r="X59" s="54">
        <f>SUM(X19:X58)</f>
        <v>0</v>
      </c>
      <c r="Y59" s="55">
        <f t="shared" si="4"/>
        <v>-3190650.931809999</v>
      </c>
      <c r="Z59" s="55">
        <f t="shared" si="4"/>
        <v>206008.47676</v>
      </c>
      <c r="AA59" s="55">
        <f t="shared" si="5"/>
        <v>206008.47676</v>
      </c>
      <c r="AB59" s="56">
        <f>P59-U59</f>
        <v>1178759.5270799994</v>
      </c>
      <c r="AC59" s="57" t="s">
        <v>24</v>
      </c>
      <c r="AD59" s="58" t="s">
        <v>25</v>
      </c>
      <c r="AH59" s="78">
        <f>SUM(AH19:AH58)</f>
        <v>-866392208.2299999</v>
      </c>
      <c r="AI59" s="78">
        <f>SUM(AI19:AI58)</f>
        <v>664740508.4300001</v>
      </c>
    </row>
    <row r="60" spans="1:30" ht="20.25" customHeight="1" hidden="1">
      <c r="A60" s="6"/>
      <c r="B60" s="6"/>
      <c r="C60" s="6"/>
      <c r="D60" s="6"/>
      <c r="E60" s="6"/>
      <c r="F60" s="6"/>
      <c r="G60" s="6"/>
      <c r="H60" s="6"/>
      <c r="I60" s="6"/>
      <c r="J60" s="6"/>
      <c r="K60" s="1"/>
      <c r="L60" s="59"/>
      <c r="M60" s="33" t="e">
        <f>#REF!/1000</f>
        <v>#REF!</v>
      </c>
      <c r="N60" s="33" t="e">
        <f>#REF!/1000</f>
        <v>#REF!</v>
      </c>
      <c r="O60" s="60">
        <v>66.7</v>
      </c>
      <c r="P60" s="60">
        <f>SUM(P19:P59)</f>
        <v>9680253.7677</v>
      </c>
      <c r="Q60" s="60"/>
      <c r="R60" s="60"/>
      <c r="S60" s="60"/>
      <c r="T60" s="60"/>
      <c r="U60" s="60"/>
      <c r="V60" s="61"/>
      <c r="W60" s="62"/>
      <c r="X60" s="62"/>
      <c r="Y60" s="60"/>
      <c r="Z60" s="60"/>
      <c r="AA60" s="79">
        <v>1924530.66369</v>
      </c>
      <c r="AB60" s="60"/>
      <c r="AC60" s="57"/>
      <c r="AD60" s="58"/>
    </row>
    <row r="61" spans="1:30" ht="12.75" customHeight="1" hidden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1"/>
      <c r="M61" s="33" t="e">
        <f>#REF!/1000</f>
        <v>#REF!</v>
      </c>
      <c r="N61" s="33" t="e">
        <f>#REF!/1000</f>
        <v>#REF!</v>
      </c>
      <c r="O61" s="1"/>
      <c r="P61" s="1"/>
      <c r="Q61" s="1"/>
      <c r="R61" s="1"/>
      <c r="S61" s="1"/>
      <c r="T61" s="1"/>
      <c r="U61" s="1"/>
      <c r="V61" s="61"/>
      <c r="W61" s="1"/>
      <c r="X61" s="1"/>
      <c r="Y61" s="1"/>
      <c r="Z61" s="1"/>
      <c r="AA61" s="63">
        <f>AA60+AA59</f>
        <v>2130539.14045</v>
      </c>
      <c r="AB61" s="1"/>
      <c r="AC61" s="6"/>
      <c r="AD61" s="6"/>
    </row>
    <row r="62" ht="21.75" customHeight="1">
      <c r="V62" s="61"/>
    </row>
    <row r="63" spans="12:22" ht="98.25" customHeight="1">
      <c r="L63" s="92" t="s">
        <v>47</v>
      </c>
      <c r="M63" s="93"/>
      <c r="N63" s="93"/>
      <c r="O63" s="93"/>
      <c r="P63" s="80"/>
      <c r="Q63" s="80"/>
      <c r="R63" s="91" t="s">
        <v>48</v>
      </c>
      <c r="S63" s="91"/>
      <c r="T63" s="91"/>
      <c r="V63" s="61"/>
    </row>
    <row r="64" spans="22:27" ht="12.75">
      <c r="V64" s="81"/>
      <c r="AA64" s="64" t="s">
        <v>29</v>
      </c>
    </row>
  </sheetData>
  <sheetProtection/>
  <mergeCells count="7">
    <mergeCell ref="K3:AB3"/>
    <mergeCell ref="L4:AB4"/>
    <mergeCell ref="M15:Q15"/>
    <mergeCell ref="R15:V15"/>
    <mergeCell ref="Y15:AB15"/>
    <mergeCell ref="R63:T63"/>
    <mergeCell ref="L63:O63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2022-04-22T13:57:40Z</cp:lastPrinted>
  <dcterms:created xsi:type="dcterms:W3CDTF">2007-02-26T07:16:01Z</dcterms:created>
  <dcterms:modified xsi:type="dcterms:W3CDTF">2023-03-20T13:58:01Z</dcterms:modified>
  <cp:category/>
  <cp:version/>
  <cp:contentType/>
  <cp:contentStatus/>
</cp:coreProperties>
</file>