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5.2022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<sst xmlns="http://schemas.openxmlformats.org/spreadsheetml/2006/main" count="74" uniqueCount="62">
  <si>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</si>
  <si>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</si>
  <si>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</si>
  <si>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</si>
  <si>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</si>
  <si>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</si>
  <si>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</si>
  <si>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</si>
  <si>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</si>
  <si>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</si>
  <si>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</si>
  <si>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</si>
  <si>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</si>
  <si>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</si>
  <si>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</si>
  <si>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</si>
  <si>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</si>
  <si>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</si>
  <si>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</si>
  <si>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</si>
  <si>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</si>
  <si>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</si>
  <si>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</si>
  <si>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</si>
  <si>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Кувшиновский р-он</t>
  </si>
  <si>
    <t>Максатихинский р-он</t>
  </si>
  <si>
    <t>Ржевский р-он</t>
  </si>
  <si>
    <t>Сонковский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</si>
  <si>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</si>
  <si>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</si>
  <si>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</si>
  <si>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</si>
  <si>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</si>
  <si>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</si>
  <si>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</si>
  <si>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</si>
  <si>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</si>
  <si>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</si>
  <si>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</si>
  <si>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</si>
  <si>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</si>
  <si>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</si>
  <si>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</si>
  <si>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</si>
  <si>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</si>
  <si>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</si>
  <si>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</si>
  <si>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</si>
  <si>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</si>
  <si>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Весьегонский муниципальных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</si>
  <si>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</si>
  <si>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</si>
  <si>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</si>
  <si>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</si>
  <si>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</si>
  <si>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Заместитель начальника управления сводного бюджетного планирования и анализа исполнения бюджета</t>
  </si>
  <si>
    <t>Цветков Д.Е.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</si>
  <si>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</si>
  <si>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</si>
  <si>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</si>
  <si>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</si>
  <si>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КОНСОЛИДИРОВАННЫХ БЮДЖЕТОВ МУНИЦИПАЛЬНЫХ ОБРАЗОВАНИЙ НА 1 мая 2022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</si>
</sst>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6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9"/>
      <name val="Tahoma"/>
      <family val="2"/>
    </font>
    <font>
      <sz val="13"/>
      <color theme="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10" fillId="0" borderId="11" xfId="52" applyFont="1" applyFill="1" applyBorder="1" applyAlignment="1" applyProtection="1">
      <alignment horizontal="righ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35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0" xfId="52" applyNumberFormat="1" applyFont="1" applyFill="1" applyBorder="1" applyAlignment="1" applyProtection="1">
      <alignment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7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3" fontId="41" fillId="0" borderId="21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10" fontId="36" fillId="0" borderId="24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74" fontId="34" fillId="0" borderId="26" xfId="52" applyNumberFormat="1" applyFont="1" applyFill="1" applyBorder="1" applyAlignment="1" applyProtection="1">
      <alignment vertical="center" wrapText="1"/>
      <protection locked="0"/>
    </xf>
    <xf numFmtId="10" fontId="36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74" fontId="34" fillId="0" borderId="29" xfId="52" applyNumberFormat="1" applyFont="1" applyFill="1" applyBorder="1" applyAlignment="1" applyProtection="1">
      <alignment vertical="center" wrapText="1"/>
      <protection locked="0"/>
    </xf>
    <xf numFmtId="10" fontId="36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74" fontId="34" fillId="0" borderId="32" xfId="52" applyNumberFormat="1" applyFont="1" applyFill="1" applyBorder="1" applyAlignment="1" applyProtection="1">
      <alignment vertical="center" wrapText="1"/>
      <protection locked="0"/>
    </xf>
    <xf numFmtId="0" fontId="12" fillId="0" borderId="33" xfId="52" applyFont="1" applyFill="1" applyBorder="1" applyAlignment="1" applyProtection="1">
      <alignment horizontal="center" vertical="top"/>
      <protection locked="0"/>
    </xf>
    <xf numFmtId="3" fontId="11" fillId="0" borderId="21" xfId="52" applyNumberFormat="1" applyFont="1" applyFill="1" applyBorder="1" applyAlignment="1" applyProtection="1">
      <alignment vertical="center" wrapText="1"/>
      <protection locked="0"/>
    </xf>
    <xf numFmtId="174" fontId="11" fillId="0" borderId="34" xfId="52" applyNumberFormat="1" applyFont="1" applyFill="1" applyBorder="1" applyAlignment="1" applyProtection="1">
      <alignment vertical="center" wrapText="1"/>
      <protection locked="0"/>
    </xf>
    <xf numFmtId="174" fontId="11" fillId="0" borderId="35" xfId="52" applyNumberFormat="1" applyFont="1" applyFill="1" applyBorder="1" applyAlignment="1" applyProtection="1">
      <alignment vertical="center" wrapText="1"/>
      <protection locked="0"/>
    </xf>
    <xf numFmtId="174" fontId="11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40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4" xfId="52" applyNumberFormat="1" applyFont="1" applyFill="1" applyBorder="1" applyAlignment="1" applyProtection="1">
      <alignment vertical="center" wrapText="1"/>
      <protection locked="0"/>
    </xf>
    <xf numFmtId="3" fontId="11" fillId="0" borderId="35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3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1" xfId="52" applyNumberFormat="1" applyFont="1" applyFill="1" applyBorder="1" applyAlignment="1" applyProtection="1">
      <alignment vertical="center" wrapText="1"/>
      <protection locked="0"/>
    </xf>
    <xf numFmtId="3" fontId="36" fillId="0" borderId="27" xfId="52" applyNumberFormat="1" applyFont="1" applyFill="1" applyBorder="1" applyAlignment="1" applyProtection="1">
      <alignment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10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10" fillId="0" borderId="43" xfId="52" applyNumberFormat="1" applyFont="1" applyFill="1" applyBorder="1" applyAlignment="1" applyProtection="1">
      <alignment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4" fontId="3" fillId="0" borderId="45" xfId="53" applyNumberFormat="1" applyFill="1" applyBorder="1">
      <alignment/>
      <protection/>
    </xf>
    <xf numFmtId="4" fontId="3" fillId="0" borderId="46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1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0" xfId="52" applyNumberFormat="1" applyFont="1" applyFill="1" applyBorder="1" applyAlignment="1" applyProtection="1">
      <alignment vertical="center" wrapText="1"/>
      <protection locked="0"/>
    </xf>
    <xf numFmtId="174" fontId="45" fillId="0" borderId="22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47" xfId="52" applyFont="1" applyFill="1" applyBorder="1" applyAlignment="1" applyProtection="1">
      <alignment horizontal="center" vertical="top"/>
      <protection locked="0"/>
    </xf>
    <xf numFmtId="0" fontId="12" fillId="0" borderId="48" xfId="52" applyFont="1" applyFill="1" applyBorder="1" applyAlignment="1" applyProtection="1">
      <alignment horizontal="center" vertical="top"/>
      <protection locked="0"/>
    </xf>
    <xf numFmtId="0" fontId="12" fillId="0" borderId="49" xfId="52" applyFont="1" applyFill="1" applyBorder="1" applyAlignment="1" applyProtection="1">
      <alignment horizontal="center" vertical="top"/>
      <protection locked="0"/>
    </xf>
    <xf numFmtId="0" fontId="14" fillId="0" borderId="50" xfId="52" applyFont="1" applyFill="1" applyBorder="1" applyAlignment="1" applyProtection="1">
      <alignment horizontal="center" vertical="center"/>
      <protection locked="0"/>
    </xf>
    <xf numFmtId="0" fontId="14" fillId="0" borderId="48" xfId="52" applyFont="1" applyFill="1" applyBorder="1" applyAlignment="1" applyProtection="1">
      <alignment horizontal="center" vertical="center"/>
      <protection locked="0"/>
    </xf>
    <xf numFmtId="0" fontId="14" fillId="0" borderId="49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0305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="80" zoomScaleNormal="80" zoomScalePageLayoutView="0" workbookViewId="0" topLeftCell="L2">
      <pane xSplit="1" ySplit="16" topLeftCell="M48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S19" sqref="S19:S60"/>
    </sheetView>
  </sheetViews>
  <sheetFormatPr defaultColWidth="9.140625" defaultRowHeight="12.75"/>
  <cols>
    <col min="1" max="10" width="0" style="64" hidden="1" customWidth="1"/>
    <col min="11" max="11" width="4.7109375" style="64" hidden="1" customWidth="1"/>
    <col min="12" max="12" width="39.140625" style="64" customWidth="1"/>
    <col min="13" max="13" width="21.421875" style="64" customWidth="1"/>
    <col min="14" max="14" width="21.8515625" style="64" customWidth="1"/>
    <col min="15" max="15" width="19.28125" style="64" customWidth="1"/>
    <col min="16" max="16" width="25.140625" style="64" customWidth="1"/>
    <col min="17" max="17" width="22.8515625" style="64" customWidth="1"/>
    <col min="18" max="18" width="18.57421875" style="64" customWidth="1"/>
    <col min="19" max="19" width="20.57421875" style="64" customWidth="1"/>
    <col min="20" max="20" width="16.8515625" style="64" customWidth="1"/>
    <col min="21" max="21" width="22.00390625" style="64" customWidth="1"/>
    <col min="22" max="22" width="19.00390625" style="64" customWidth="1"/>
    <col min="23" max="24" width="9.140625" style="64" hidden="1" customWidth="1"/>
    <col min="25" max="25" width="21.140625" style="64" customWidth="1"/>
    <col min="26" max="26" width="14.28125" style="64" hidden="1" customWidth="1"/>
    <col min="27" max="27" width="19.00390625" style="64" customWidth="1"/>
    <col min="28" max="28" width="22.28125" style="64" customWidth="1"/>
    <col min="29" max="33" width="0" style="64" hidden="1" customWidth="1"/>
    <col min="34" max="34" width="17.140625" style="64" hidden="1" customWidth="1"/>
    <col min="35" max="35" width="17.00390625" style="64" hidden="1" customWidth="1"/>
    <col min="36" max="16384" width="9.140625" style="64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86" t="s">
        <v>39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28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87" t="s">
        <v>61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33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6"/>
      <c r="AE5" s="6"/>
      <c r="AF5" s="6"/>
      <c r="AG5" s="6"/>
    </row>
    <row r="6" spans="1:33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6"/>
      <c r="AE6" s="6"/>
      <c r="AF6" s="6"/>
      <c r="AG6" s="6"/>
    </row>
    <row r="7" spans="1:33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6"/>
      <c r="AE7" s="6"/>
      <c r="AF7" s="6"/>
      <c r="AG7" s="6"/>
    </row>
    <row r="8" spans="1:33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6"/>
      <c r="AE8" s="6"/>
      <c r="AF8" s="6"/>
      <c r="AG8" s="6"/>
    </row>
    <row r="9" spans="1:33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"/>
      <c r="AD9" s="6"/>
      <c r="AE9" s="6"/>
      <c r="AF9" s="6"/>
      <c r="AG9" s="6"/>
    </row>
    <row r="10" spans="1:3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  <c r="AD10" s="6"/>
      <c r="AE10" s="6"/>
      <c r="AF10" s="6"/>
      <c r="AG10" s="6"/>
    </row>
    <row r="11" spans="1:33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  <c r="AD11" s="6"/>
      <c r="AE11" s="6"/>
      <c r="AF11" s="6"/>
      <c r="AG11" s="6"/>
    </row>
    <row r="12" spans="1:33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  <c r="AD12" s="6"/>
      <c r="AE12" s="6"/>
      <c r="AF12" s="6"/>
      <c r="AG12" s="6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"/>
      <c r="AD13" s="6"/>
      <c r="AE13" s="6"/>
      <c r="AF13" s="6"/>
      <c r="AG13" s="6"/>
    </row>
    <row r="14" spans="1:33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 t="s">
        <v>37</v>
      </c>
      <c r="AC14" s="1"/>
      <c r="AD14" s="6"/>
      <c r="AE14" s="6"/>
      <c r="AF14" s="6"/>
      <c r="AG14" s="6"/>
    </row>
    <row r="15" spans="1:33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88" t="s">
        <v>7</v>
      </c>
      <c r="N15" s="89"/>
      <c r="O15" s="89"/>
      <c r="P15" s="89"/>
      <c r="Q15" s="90"/>
      <c r="R15" s="88" t="s">
        <v>8</v>
      </c>
      <c r="S15" s="89"/>
      <c r="T15" s="89"/>
      <c r="U15" s="89"/>
      <c r="V15" s="90"/>
      <c r="W15" s="9"/>
      <c r="X15" s="10"/>
      <c r="Y15" s="91" t="s">
        <v>9</v>
      </c>
      <c r="Z15" s="92"/>
      <c r="AA15" s="92"/>
      <c r="AB15" s="93"/>
      <c r="AC15" s="1"/>
      <c r="AD15" s="6"/>
      <c r="AE15" s="6"/>
      <c r="AF15" s="6"/>
      <c r="AG15" s="11"/>
    </row>
    <row r="16" spans="1:33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5" t="s">
        <v>0</v>
      </c>
      <c r="L16" s="12" t="s">
        <v>1</v>
      </c>
      <c r="M16" s="13" t="s">
        <v>2</v>
      </c>
      <c r="N16" s="14" t="s">
        <v>3</v>
      </c>
      <c r="O16" s="14" t="s">
        <v>4</v>
      </c>
      <c r="P16" s="14" t="s">
        <v>5</v>
      </c>
      <c r="Q16" s="15" t="s">
        <v>38</v>
      </c>
      <c r="R16" s="13" t="s">
        <v>2</v>
      </c>
      <c r="S16" s="14" t="s">
        <v>3</v>
      </c>
      <c r="T16" s="14" t="s">
        <v>4</v>
      </c>
      <c r="U16" s="14" t="s">
        <v>5</v>
      </c>
      <c r="V16" s="15" t="s">
        <v>38</v>
      </c>
      <c r="W16" s="16"/>
      <c r="X16" s="17"/>
      <c r="Y16" s="18" t="s">
        <v>2</v>
      </c>
      <c r="Z16" s="18" t="s">
        <v>6</v>
      </c>
      <c r="AA16" s="18" t="s">
        <v>3</v>
      </c>
      <c r="AB16" s="19" t="s">
        <v>5</v>
      </c>
      <c r="AC16" s="66" t="s">
        <v>2</v>
      </c>
      <c r="AD16" s="67" t="s">
        <v>6</v>
      </c>
      <c r="AE16" s="67" t="s">
        <v>3</v>
      </c>
      <c r="AF16" s="68" t="s">
        <v>5</v>
      </c>
      <c r="AG16" s="6"/>
    </row>
    <row r="17" spans="1:33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0">
        <v>1</v>
      </c>
      <c r="M17" s="20">
        <v>2</v>
      </c>
      <c r="N17" s="21">
        <v>3</v>
      </c>
      <c r="O17" s="21">
        <v>4</v>
      </c>
      <c r="P17" s="21">
        <v>5</v>
      </c>
      <c r="Q17" s="22">
        <v>6</v>
      </c>
      <c r="R17" s="20">
        <v>7</v>
      </c>
      <c r="S17" s="21">
        <v>8</v>
      </c>
      <c r="T17" s="21">
        <v>9</v>
      </c>
      <c r="U17" s="21">
        <v>10</v>
      </c>
      <c r="V17" s="22">
        <v>11</v>
      </c>
      <c r="W17" s="23"/>
      <c r="X17" s="21"/>
      <c r="Y17" s="24">
        <v>12</v>
      </c>
      <c r="Z17" s="24"/>
      <c r="AA17" s="24">
        <v>13</v>
      </c>
      <c r="AB17" s="25">
        <v>14</v>
      </c>
      <c r="AC17" s="70"/>
      <c r="AD17" s="71"/>
      <c r="AE17" s="71"/>
      <c r="AF17" s="72"/>
      <c r="AG17" s="6"/>
    </row>
    <row r="18" spans="1:33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6"/>
      <c r="M18" s="26"/>
      <c r="N18" s="27"/>
      <c r="O18" s="27"/>
      <c r="P18" s="27"/>
      <c r="Q18" s="28"/>
      <c r="R18" s="26"/>
      <c r="S18" s="27"/>
      <c r="T18" s="27"/>
      <c r="U18" s="27"/>
      <c r="V18" s="28"/>
      <c r="W18" s="29"/>
      <c r="X18" s="27"/>
      <c r="Y18" s="30"/>
      <c r="Z18" s="30"/>
      <c r="AA18" s="30"/>
      <c r="AB18" s="31"/>
      <c r="AC18" s="70"/>
      <c r="AD18" s="71"/>
      <c r="AE18" s="71"/>
      <c r="AF18" s="72"/>
      <c r="AG18" s="6"/>
    </row>
    <row r="19" spans="1:35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76">
        <v>16</v>
      </c>
      <c r="L19" s="32" t="s">
        <v>10</v>
      </c>
      <c r="M19" s="33">
        <v>1036423.8452000001</v>
      </c>
      <c r="N19" s="33">
        <v>369868.54808</v>
      </c>
      <c r="O19" s="34">
        <f aca="true" t="shared" si="0" ref="O19:O61">N19/M19*100</f>
        <v>35.68699714822037</v>
      </c>
      <c r="P19" s="33">
        <v>266433.33922</v>
      </c>
      <c r="Q19" s="35">
        <f aca="true" t="shared" si="1" ref="Q19:Q60">N19/P19*100</f>
        <v>138.8221718658832</v>
      </c>
      <c r="R19" s="84">
        <v>1054801.57784</v>
      </c>
      <c r="S19" s="33">
        <v>375677.56848</v>
      </c>
      <c r="T19" s="34">
        <f aca="true" t="shared" si="2" ref="T19:T61">S19/R19*100</f>
        <v>35.61594676880409</v>
      </c>
      <c r="U19" s="33">
        <v>275420.75507</v>
      </c>
      <c r="V19" s="35">
        <f aca="true" t="shared" si="3" ref="V19:V60">S19/U19*100</f>
        <v>136.401328354691</v>
      </c>
      <c r="W19" s="36"/>
      <c r="X19" s="33"/>
      <c r="Y19" s="37">
        <f aca="true" t="shared" si="4" ref="Y19:Z61">M19-R19</f>
        <v>-18377.732639999827</v>
      </c>
      <c r="Z19" s="37">
        <f t="shared" si="4"/>
        <v>-5809.020400000038</v>
      </c>
      <c r="AA19" s="37">
        <f aca="true" t="shared" si="5" ref="AA19:AA61">N19-S19</f>
        <v>-5809.020400000038</v>
      </c>
      <c r="AB19" s="38">
        <f aca="true" t="shared" si="6" ref="AB19:AB59">P19-U19</f>
        <v>-8987.41584999999</v>
      </c>
      <c r="AC19" s="39">
        <v>0.04077711047735438</v>
      </c>
      <c r="AD19" s="40">
        <v>0.07334219344112561</v>
      </c>
      <c r="AE19" s="40">
        <v>-0.8576123716692488</v>
      </c>
      <c r="AF19" s="41">
        <v>-1.1235520781936514</v>
      </c>
      <c r="AG19" s="6"/>
      <c r="AH19" s="74">
        <v>-32154590.13</v>
      </c>
      <c r="AI19" s="75">
        <v>8611904.55</v>
      </c>
    </row>
    <row r="20" spans="1:35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76">
        <v>31</v>
      </c>
      <c r="L20" s="32" t="s">
        <v>11</v>
      </c>
      <c r="M20" s="33">
        <v>1272995.118</v>
      </c>
      <c r="N20" s="33">
        <v>456616.19592</v>
      </c>
      <c r="O20" s="34">
        <f t="shared" si="0"/>
        <v>35.8694381041609</v>
      </c>
      <c r="P20" s="33">
        <v>352137.21848000004</v>
      </c>
      <c r="Q20" s="35">
        <f t="shared" si="1"/>
        <v>129.66996158230117</v>
      </c>
      <c r="R20" s="84">
        <v>1345764.768</v>
      </c>
      <c r="S20" s="33">
        <v>434904.38898000005</v>
      </c>
      <c r="T20" s="34">
        <f t="shared" si="2"/>
        <v>32.31652360957038</v>
      </c>
      <c r="U20" s="33">
        <v>341546.62359</v>
      </c>
      <c r="V20" s="35">
        <f t="shared" si="3"/>
        <v>127.33382763638991</v>
      </c>
      <c r="W20" s="36"/>
      <c r="X20" s="33"/>
      <c r="Y20" s="37">
        <f t="shared" si="4"/>
        <v>-72769.6499999999</v>
      </c>
      <c r="Z20" s="37">
        <f t="shared" si="4"/>
        <v>21711.80693999998</v>
      </c>
      <c r="AA20" s="37">
        <f t="shared" si="5"/>
        <v>21711.80693999998</v>
      </c>
      <c r="AB20" s="38">
        <f t="shared" si="6"/>
        <v>10590.594890000066</v>
      </c>
      <c r="AC20" s="39">
        <v>0.046659512208128084</v>
      </c>
      <c r="AD20" s="40">
        <v>0.08078802952225422</v>
      </c>
      <c r="AE20" s="40">
        <v>-1.3064628840107064</v>
      </c>
      <c r="AF20" s="41">
        <v>-1.1863370547581074</v>
      </c>
      <c r="AG20" s="6"/>
      <c r="AH20" s="74">
        <v>-23525100</v>
      </c>
      <c r="AI20" s="75">
        <v>33760799.79</v>
      </c>
    </row>
    <row r="21" spans="1:35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76">
        <v>2</v>
      </c>
      <c r="L21" s="32" t="s">
        <v>12</v>
      </c>
      <c r="M21" s="33">
        <v>10257875.4</v>
      </c>
      <c r="N21" s="33">
        <v>2797284.9601999996</v>
      </c>
      <c r="O21" s="34">
        <f t="shared" si="0"/>
        <v>27.269632853992356</v>
      </c>
      <c r="P21" s="33">
        <v>2477686.49363</v>
      </c>
      <c r="Q21" s="35">
        <f t="shared" si="1"/>
        <v>112.89906803752898</v>
      </c>
      <c r="R21" s="84">
        <v>10569883.6</v>
      </c>
      <c r="S21" s="33">
        <v>2799519.78693</v>
      </c>
      <c r="T21" s="34">
        <f t="shared" si="2"/>
        <v>26.485814724866035</v>
      </c>
      <c r="U21" s="33">
        <v>2549346.10934</v>
      </c>
      <c r="V21" s="35">
        <f t="shared" si="3"/>
        <v>109.81324884343647</v>
      </c>
      <c r="W21" s="36"/>
      <c r="X21" s="33"/>
      <c r="Y21" s="37">
        <f>M21-R21</f>
        <v>-312008.19999999925</v>
      </c>
      <c r="Z21" s="37">
        <f t="shared" si="4"/>
        <v>-2234.826730000321</v>
      </c>
      <c r="AA21" s="37">
        <f t="shared" si="5"/>
        <v>-2234.826730000321</v>
      </c>
      <c r="AB21" s="38">
        <f t="shared" si="6"/>
        <v>-71659.61571000004</v>
      </c>
      <c r="AC21" s="39">
        <v>0.05264114157869501</v>
      </c>
      <c r="AD21" s="40">
        <v>0.08801779244764033</v>
      </c>
      <c r="AE21" s="40">
        <v>-0.7809643293817446</v>
      </c>
      <c r="AF21" s="41">
        <v>-0.9574920297555791</v>
      </c>
      <c r="AG21" s="6"/>
      <c r="AH21" s="74">
        <v>-156394000</v>
      </c>
      <c r="AI21" s="75">
        <v>261175207.41</v>
      </c>
    </row>
    <row r="22" spans="1:35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76">
        <v>3</v>
      </c>
      <c r="L22" s="32" t="s">
        <v>13</v>
      </c>
      <c r="M22" s="33">
        <v>882148.6248</v>
      </c>
      <c r="N22" s="33">
        <v>287349.14998000005</v>
      </c>
      <c r="O22" s="34">
        <f t="shared" si="0"/>
        <v>32.57377973526259</v>
      </c>
      <c r="P22" s="33">
        <v>282138.68725</v>
      </c>
      <c r="Q22" s="35">
        <f t="shared" si="1"/>
        <v>101.8467735781953</v>
      </c>
      <c r="R22" s="84">
        <v>956390.91221</v>
      </c>
      <c r="S22" s="33">
        <v>282834.75969</v>
      </c>
      <c r="T22" s="34">
        <f t="shared" si="2"/>
        <v>29.573133336914896</v>
      </c>
      <c r="U22" s="33">
        <v>265629.82313</v>
      </c>
      <c r="V22" s="35">
        <f t="shared" si="3"/>
        <v>106.47703497945706</v>
      </c>
      <c r="W22" s="36"/>
      <c r="X22" s="33"/>
      <c r="Y22" s="37">
        <f t="shared" si="4"/>
        <v>-74242.28740999999</v>
      </c>
      <c r="Z22" s="37">
        <f t="shared" si="4"/>
        <v>4514.3902900000685</v>
      </c>
      <c r="AA22" s="37">
        <f t="shared" si="5"/>
        <v>4514.3902900000685</v>
      </c>
      <c r="AB22" s="38">
        <f t="shared" si="6"/>
        <v>16508.864120000042</v>
      </c>
      <c r="AC22" s="39">
        <v>0.05305699273247036</v>
      </c>
      <c r="AD22" s="40">
        <v>0.09998672155092285</v>
      </c>
      <c r="AE22" s="40">
        <v>-4.928972390007813</v>
      </c>
      <c r="AF22" s="41">
        <v>-1.2989623865110247</v>
      </c>
      <c r="AG22" s="6"/>
      <c r="AH22" s="74">
        <v>-16626000.81</v>
      </c>
      <c r="AI22" s="75">
        <v>32816853.4</v>
      </c>
    </row>
    <row r="23" spans="1:35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76">
        <v>32</v>
      </c>
      <c r="L23" s="32" t="s">
        <v>42</v>
      </c>
      <c r="M23" s="33">
        <v>1812699.91324</v>
      </c>
      <c r="N23" s="33">
        <v>552046.40569</v>
      </c>
      <c r="O23" s="34">
        <f t="shared" si="0"/>
        <v>30.454373702886013</v>
      </c>
      <c r="P23" s="33">
        <v>475874.71091</v>
      </c>
      <c r="Q23" s="35">
        <f t="shared" si="1"/>
        <v>116.00667004017492</v>
      </c>
      <c r="R23" s="84">
        <v>1853052.96456</v>
      </c>
      <c r="S23" s="33">
        <v>595540.1219400001</v>
      </c>
      <c r="T23" s="34">
        <f t="shared" si="2"/>
        <v>32.13832164162716</v>
      </c>
      <c r="U23" s="33">
        <v>517790.76227</v>
      </c>
      <c r="V23" s="35">
        <f t="shared" si="3"/>
        <v>115.0155942004732</v>
      </c>
      <c r="W23" s="36"/>
      <c r="X23" s="33"/>
      <c r="Y23" s="37">
        <f t="shared" si="4"/>
        <v>-40353.051320000086</v>
      </c>
      <c r="Z23" s="37">
        <f t="shared" si="4"/>
        <v>-43493.716250000056</v>
      </c>
      <c r="AA23" s="37">
        <f t="shared" si="5"/>
        <v>-43493.716250000056</v>
      </c>
      <c r="AB23" s="38">
        <f t="shared" si="6"/>
        <v>-41916.05135999998</v>
      </c>
      <c r="AC23" s="39">
        <v>0.049568551283218514</v>
      </c>
      <c r="AD23" s="40">
        <v>0.09525568375112994</v>
      </c>
      <c r="AE23" s="40">
        <v>-5.384875528323849</v>
      </c>
      <c r="AF23" s="41">
        <v>-1.7695113056163385</v>
      </c>
      <c r="AG23" s="6"/>
      <c r="AH23" s="74">
        <v>-5631000</v>
      </c>
      <c r="AI23" s="75">
        <v>12269215.19</v>
      </c>
    </row>
    <row r="24" spans="1:35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76">
        <v>18</v>
      </c>
      <c r="L24" s="32" t="s">
        <v>43</v>
      </c>
      <c r="M24" s="33">
        <v>701663.45819</v>
      </c>
      <c r="N24" s="33">
        <v>240043.94485</v>
      </c>
      <c r="O24" s="34">
        <f aca="true" t="shared" si="7" ref="O24:O31">N24/M24*100</f>
        <v>34.21069489199474</v>
      </c>
      <c r="P24" s="33">
        <v>180088.25206</v>
      </c>
      <c r="Q24" s="35">
        <f aca="true" t="shared" si="8" ref="Q24:Q31">N24/P24*100</f>
        <v>133.29239531406222</v>
      </c>
      <c r="R24" s="84">
        <v>738131.7973099999</v>
      </c>
      <c r="S24" s="33">
        <v>234269.18791</v>
      </c>
      <c r="T24" s="34">
        <f aca="true" t="shared" si="9" ref="T24:T31">S24/R24*100</f>
        <v>31.738124378837977</v>
      </c>
      <c r="U24" s="33">
        <v>180675.44498</v>
      </c>
      <c r="V24" s="35">
        <f aca="true" t="shared" si="10" ref="V24:V31">S24/U24*100</f>
        <v>129.6629920772757</v>
      </c>
      <c r="W24" s="36"/>
      <c r="X24" s="33"/>
      <c r="Y24" s="37">
        <f aca="true" t="shared" si="11" ref="Y24:Z31">M24-R24</f>
        <v>-36468.3391199999</v>
      </c>
      <c r="Z24" s="37">
        <f t="shared" si="11"/>
        <v>5774.756939999992</v>
      </c>
      <c r="AA24" s="37">
        <f aca="true" t="shared" si="12" ref="AA24:AA31">N24-S24</f>
        <v>5774.756939999992</v>
      </c>
      <c r="AB24" s="38">
        <f aca="true" t="shared" si="13" ref="AB24:AB31">P24-U24</f>
        <v>-587.1929200000013</v>
      </c>
      <c r="AC24" s="39">
        <v>0.04860619573455789</v>
      </c>
      <c r="AD24" s="40">
        <v>0.08714529444458431</v>
      </c>
      <c r="AE24" s="40">
        <v>-17.246020336017715</v>
      </c>
      <c r="AF24" s="41">
        <v>-0.9037758830694276</v>
      </c>
      <c r="AG24" s="6"/>
      <c r="AH24" s="74">
        <v>-3807293.57</v>
      </c>
      <c r="AI24" s="75">
        <v>8960428.83</v>
      </c>
    </row>
    <row r="25" spans="1:35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3">
        <v>1</v>
      </c>
      <c r="L25" s="32" t="s">
        <v>45</v>
      </c>
      <c r="M25" s="33">
        <v>801143.52853</v>
      </c>
      <c r="N25" s="33">
        <v>163060.05847</v>
      </c>
      <c r="O25" s="34">
        <f t="shared" si="7"/>
        <v>20.353413921871798</v>
      </c>
      <c r="P25" s="33">
        <v>199022.38444</v>
      </c>
      <c r="Q25" s="35">
        <f t="shared" si="8"/>
        <v>81.93051195161331</v>
      </c>
      <c r="R25" s="84">
        <v>795320.6778899999</v>
      </c>
      <c r="S25" s="33">
        <v>164264.83338</v>
      </c>
      <c r="T25" s="34">
        <f t="shared" si="9"/>
        <v>20.65391205668103</v>
      </c>
      <c r="U25" s="33">
        <v>236857.50918</v>
      </c>
      <c r="V25" s="35">
        <f t="shared" si="10"/>
        <v>69.35175243068474</v>
      </c>
      <c r="W25" s="36"/>
      <c r="X25" s="33"/>
      <c r="Y25" s="37">
        <f t="shared" si="11"/>
        <v>5822.850640000077</v>
      </c>
      <c r="Z25" s="37"/>
      <c r="AA25" s="37">
        <f t="shared" si="12"/>
        <v>-1204.7749100000074</v>
      </c>
      <c r="AB25" s="38">
        <f t="shared" si="13"/>
        <v>-37835.12474</v>
      </c>
      <c r="AC25" s="39"/>
      <c r="AD25" s="40"/>
      <c r="AE25" s="40"/>
      <c r="AF25" s="41"/>
      <c r="AG25" s="6"/>
      <c r="AH25" s="74">
        <v>-20084000</v>
      </c>
      <c r="AI25" s="75">
        <v>13085172.12</v>
      </c>
    </row>
    <row r="26" spans="1:35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76">
        <v>20</v>
      </c>
      <c r="L26" s="32" t="s">
        <v>47</v>
      </c>
      <c r="M26" s="33">
        <v>682194.71338</v>
      </c>
      <c r="N26" s="33">
        <v>197355.55427000002</v>
      </c>
      <c r="O26" s="34">
        <f t="shared" si="7"/>
        <v>28.929505081061503</v>
      </c>
      <c r="P26" s="33">
        <v>191174.67003</v>
      </c>
      <c r="Q26" s="35">
        <f t="shared" si="8"/>
        <v>103.23310836055325</v>
      </c>
      <c r="R26" s="84">
        <v>710198.95916</v>
      </c>
      <c r="S26" s="33">
        <v>204865.14025</v>
      </c>
      <c r="T26" s="34">
        <f t="shared" si="9"/>
        <v>28.84616171393827</v>
      </c>
      <c r="U26" s="33">
        <v>182585.97293000002</v>
      </c>
      <c r="V26" s="35">
        <f t="shared" si="10"/>
        <v>112.20201473447327</v>
      </c>
      <c r="W26" s="36"/>
      <c r="X26" s="33"/>
      <c r="Y26" s="37">
        <f t="shared" si="11"/>
        <v>-28004.245779999997</v>
      </c>
      <c r="Z26" s="37">
        <f t="shared" si="11"/>
        <v>-7509.585979999974</v>
      </c>
      <c r="AA26" s="37">
        <f t="shared" si="12"/>
        <v>-7509.585979999974</v>
      </c>
      <c r="AB26" s="38">
        <f t="shared" si="13"/>
        <v>8588.69709999999</v>
      </c>
      <c r="AC26" s="39">
        <v>0.13957391820972345</v>
      </c>
      <c r="AD26" s="40">
        <v>0.2368926520534707</v>
      </c>
      <c r="AE26" s="40">
        <v>-3.4826414625722295</v>
      </c>
      <c r="AF26" s="41">
        <v>-1.1295938104448742</v>
      </c>
      <c r="AG26" s="6"/>
      <c r="AH26" s="74">
        <v>-11215236</v>
      </c>
      <c r="AI26" s="75">
        <v>9986027.35</v>
      </c>
    </row>
    <row r="27" spans="1:35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76">
        <v>24</v>
      </c>
      <c r="L27" s="32" t="s">
        <v>48</v>
      </c>
      <c r="M27" s="33">
        <v>1110612.9433199998</v>
      </c>
      <c r="N27" s="33">
        <v>299721.45952</v>
      </c>
      <c r="O27" s="34">
        <f t="shared" si="7"/>
        <v>26.987031019468454</v>
      </c>
      <c r="P27" s="33">
        <v>314729.89186000003</v>
      </c>
      <c r="Q27" s="35">
        <f t="shared" si="8"/>
        <v>95.23132923558586</v>
      </c>
      <c r="R27" s="84">
        <v>1155256.36589</v>
      </c>
      <c r="S27" s="33">
        <v>318999.84113</v>
      </c>
      <c r="T27" s="34">
        <f t="shared" si="9"/>
        <v>27.61290485374172</v>
      </c>
      <c r="U27" s="33">
        <v>308045.65806</v>
      </c>
      <c r="V27" s="35">
        <f t="shared" si="10"/>
        <v>103.55602579792453</v>
      </c>
      <c r="W27" s="36"/>
      <c r="X27" s="33"/>
      <c r="Y27" s="37">
        <f t="shared" si="11"/>
        <v>-44643.42257000017</v>
      </c>
      <c r="Z27" s="37">
        <f t="shared" si="11"/>
        <v>-19278.38161000004</v>
      </c>
      <c r="AA27" s="37">
        <f t="shared" si="12"/>
        <v>-19278.38161000004</v>
      </c>
      <c r="AB27" s="38">
        <f t="shared" si="13"/>
        <v>6684.233800000045</v>
      </c>
      <c r="AC27" s="39">
        <v>0.04411640647726169</v>
      </c>
      <c r="AD27" s="40">
        <v>0.07559558029409347</v>
      </c>
      <c r="AE27" s="40">
        <v>-10.02289817969905</v>
      </c>
      <c r="AF27" s="41">
        <v>-2.823170731707317</v>
      </c>
      <c r="AG27" s="6"/>
      <c r="AH27" s="74">
        <v>-4218026.19</v>
      </c>
      <c r="AI27" s="75">
        <v>1247952.13</v>
      </c>
    </row>
    <row r="28" spans="1:35" ht="31.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76">
        <v>37</v>
      </c>
      <c r="L28" s="32" t="s">
        <v>41</v>
      </c>
      <c r="M28" s="33">
        <v>396367.998</v>
      </c>
      <c r="N28" s="33">
        <v>110487.89090000001</v>
      </c>
      <c r="O28" s="34">
        <f t="shared" si="7"/>
        <v>27.875078577862382</v>
      </c>
      <c r="P28" s="33">
        <v>113141.63246</v>
      </c>
      <c r="Q28" s="35">
        <f t="shared" si="8"/>
        <v>97.65449596023976</v>
      </c>
      <c r="R28" s="84">
        <v>407352.95113</v>
      </c>
      <c r="S28" s="33">
        <v>115686.45903</v>
      </c>
      <c r="T28" s="34">
        <f t="shared" si="9"/>
        <v>28.399563255669296</v>
      </c>
      <c r="U28" s="33">
        <v>109558.38590000001</v>
      </c>
      <c r="V28" s="35">
        <f t="shared" si="10"/>
        <v>105.59343137420207</v>
      </c>
      <c r="W28" s="36"/>
      <c r="X28" s="33"/>
      <c r="Y28" s="37">
        <f t="shared" si="11"/>
        <v>-10984.95312999998</v>
      </c>
      <c r="Z28" s="37">
        <f t="shared" si="11"/>
        <v>-5198.568129999985</v>
      </c>
      <c r="AA28" s="37">
        <f t="shared" si="12"/>
        <v>-5198.568129999985</v>
      </c>
      <c r="AB28" s="38">
        <f t="shared" si="13"/>
        <v>3583.246559999985</v>
      </c>
      <c r="AC28" s="39">
        <v>0.04296173872865241</v>
      </c>
      <c r="AD28" s="40">
        <v>0.07131163257179098</v>
      </c>
      <c r="AE28" s="40">
        <v>-6.090692068682046</v>
      </c>
      <c r="AF28" s="41">
        <v>0.9505154639175257</v>
      </c>
      <c r="AG28" s="6"/>
      <c r="AH28" s="74">
        <v>-14439646</v>
      </c>
      <c r="AI28" s="75">
        <v>30555080.4</v>
      </c>
    </row>
    <row r="29" spans="1:35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77">
        <v>38</v>
      </c>
      <c r="L29" s="32" t="s">
        <v>49</v>
      </c>
      <c r="M29" s="33">
        <v>349536.995</v>
      </c>
      <c r="N29" s="33">
        <v>97227.24078000001</v>
      </c>
      <c r="O29" s="34">
        <f t="shared" si="7"/>
        <v>27.816008654534553</v>
      </c>
      <c r="P29" s="33">
        <v>90037.23995</v>
      </c>
      <c r="Q29" s="35">
        <f t="shared" si="8"/>
        <v>107.98558555770124</v>
      </c>
      <c r="R29" s="84">
        <v>375007.24874</v>
      </c>
      <c r="S29" s="33">
        <v>106699.84828</v>
      </c>
      <c r="T29" s="34">
        <f t="shared" si="9"/>
        <v>28.45274288390546</v>
      </c>
      <c r="U29" s="33">
        <v>90732.61519</v>
      </c>
      <c r="V29" s="35">
        <f t="shared" si="10"/>
        <v>117.59811844568084</v>
      </c>
      <c r="W29" s="36"/>
      <c r="X29" s="33"/>
      <c r="Y29" s="37">
        <f t="shared" si="11"/>
        <v>-25470.253740000015</v>
      </c>
      <c r="Z29" s="37">
        <f t="shared" si="11"/>
        <v>-9472.607499999998</v>
      </c>
      <c r="AA29" s="37">
        <f t="shared" si="12"/>
        <v>-9472.607499999998</v>
      </c>
      <c r="AB29" s="38">
        <f t="shared" si="13"/>
        <v>-695.3752399999939</v>
      </c>
      <c r="AC29" s="42">
        <v>0.05674108794868632</v>
      </c>
      <c r="AD29" s="43">
        <v>0.10209177162514564</v>
      </c>
      <c r="AE29" s="43">
        <v>-4.45850167955961</v>
      </c>
      <c r="AF29" s="44">
        <v>-2.6930860033726813</v>
      </c>
      <c r="AG29" s="1"/>
      <c r="AH29" s="74">
        <v>-3662640</v>
      </c>
      <c r="AI29" s="75">
        <v>10714862.44</v>
      </c>
    </row>
    <row r="30" spans="1:35" ht="32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3">
        <v>39</v>
      </c>
      <c r="L30" s="32" t="s">
        <v>50</v>
      </c>
      <c r="M30" s="33">
        <v>464260.65060000005</v>
      </c>
      <c r="N30" s="33">
        <v>131849.26833</v>
      </c>
      <c r="O30" s="34">
        <f t="shared" si="7"/>
        <v>28.399837065579636</v>
      </c>
      <c r="P30" s="33">
        <v>126910.54775</v>
      </c>
      <c r="Q30" s="35">
        <f t="shared" si="8"/>
        <v>103.89149733222234</v>
      </c>
      <c r="R30" s="84">
        <v>471564.89511000004</v>
      </c>
      <c r="S30" s="33">
        <v>128219.60743999999</v>
      </c>
      <c r="T30" s="34">
        <f t="shared" si="9"/>
        <v>27.190235908059</v>
      </c>
      <c r="U30" s="33">
        <v>118922.72709</v>
      </c>
      <c r="V30" s="35">
        <f t="shared" si="10"/>
        <v>107.81758085900954</v>
      </c>
      <c r="W30" s="36"/>
      <c r="X30" s="33"/>
      <c r="Y30" s="37">
        <f t="shared" si="11"/>
        <v>-7304.2445099999895</v>
      </c>
      <c r="Z30" s="37">
        <f t="shared" si="11"/>
        <v>3629.660889999999</v>
      </c>
      <c r="AA30" s="37">
        <f t="shared" si="12"/>
        <v>3629.660889999999</v>
      </c>
      <c r="AB30" s="38">
        <f t="shared" si="13"/>
        <v>7987.820659999998</v>
      </c>
      <c r="AC30" s="45">
        <v>0.06441101642507298</v>
      </c>
      <c r="AD30" s="46">
        <v>0.1141489396679269</v>
      </c>
      <c r="AE30" s="46">
        <v>-2.304660498628552</v>
      </c>
      <c r="AF30" s="47">
        <v>-1.262498417921782</v>
      </c>
      <c r="AG30" s="1"/>
      <c r="AH30" s="74">
        <v>-37822986.5</v>
      </c>
      <c r="AI30" s="75">
        <v>-16741175.52</v>
      </c>
    </row>
    <row r="31" spans="1:35" ht="30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76">
        <v>12</v>
      </c>
      <c r="L31" s="32" t="s">
        <v>51</v>
      </c>
      <c r="M31" s="33">
        <v>378801.7658</v>
      </c>
      <c r="N31" s="33">
        <v>100233.41071</v>
      </c>
      <c r="O31" s="34">
        <f t="shared" si="7"/>
        <v>26.460650334698094</v>
      </c>
      <c r="P31" s="33">
        <v>84695.07917</v>
      </c>
      <c r="Q31" s="35">
        <f t="shared" si="8"/>
        <v>118.34620345393556</v>
      </c>
      <c r="R31" s="84">
        <v>390151.38002</v>
      </c>
      <c r="S31" s="33">
        <v>86161.33602</v>
      </c>
      <c r="T31" s="34">
        <f t="shared" si="9"/>
        <v>22.084078240498133</v>
      </c>
      <c r="U31" s="33">
        <v>76290.28507</v>
      </c>
      <c r="V31" s="35">
        <f t="shared" si="10"/>
        <v>112.93880464720094</v>
      </c>
      <c r="W31" s="36"/>
      <c r="X31" s="33"/>
      <c r="Y31" s="37">
        <f t="shared" si="11"/>
        <v>-11349.614219999989</v>
      </c>
      <c r="Z31" s="37">
        <f t="shared" si="11"/>
        <v>14072.074689999994</v>
      </c>
      <c r="AA31" s="37">
        <f t="shared" si="12"/>
        <v>14072.074689999994</v>
      </c>
      <c r="AB31" s="38">
        <f t="shared" si="13"/>
        <v>8404.7941</v>
      </c>
      <c r="AC31" s="39">
        <v>0.2080841445306057</v>
      </c>
      <c r="AD31" s="40">
        <v>0.3321406938833558</v>
      </c>
      <c r="AE31" s="40">
        <v>-1.543527099008924</v>
      </c>
      <c r="AF31" s="41">
        <v>1.2592592592592593</v>
      </c>
      <c r="AG31" s="6"/>
      <c r="AH31" s="74">
        <v>-14485097.19</v>
      </c>
      <c r="AI31" s="75">
        <v>83948735.41</v>
      </c>
    </row>
    <row r="32" spans="1:35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76">
        <v>17</v>
      </c>
      <c r="L32" s="32" t="s">
        <v>44</v>
      </c>
      <c r="M32" s="33">
        <v>198653.246</v>
      </c>
      <c r="N32" s="33">
        <v>53823.68221</v>
      </c>
      <c r="O32" s="34">
        <f t="shared" si="0"/>
        <v>27.094287807408897</v>
      </c>
      <c r="P32" s="33">
        <v>51816.68235</v>
      </c>
      <c r="Q32" s="35">
        <f t="shared" si="1"/>
        <v>103.87326970577459</v>
      </c>
      <c r="R32" s="84">
        <v>209555.31508</v>
      </c>
      <c r="S32" s="33">
        <v>55779.65558</v>
      </c>
      <c r="T32" s="34">
        <f t="shared" si="2"/>
        <v>26.618105848904626</v>
      </c>
      <c r="U32" s="33">
        <v>51679.0881</v>
      </c>
      <c r="V32" s="35">
        <f t="shared" si="3"/>
        <v>107.93467460583925</v>
      </c>
      <c r="W32" s="36"/>
      <c r="X32" s="33"/>
      <c r="Y32" s="37">
        <f t="shared" si="4"/>
        <v>-10902.069079999987</v>
      </c>
      <c r="Z32" s="37">
        <f t="shared" si="4"/>
        <v>-1955.9733699999997</v>
      </c>
      <c r="AA32" s="37">
        <f t="shared" si="5"/>
        <v>-1955.9733699999997</v>
      </c>
      <c r="AB32" s="38">
        <f t="shared" si="6"/>
        <v>137.59425000000192</v>
      </c>
      <c r="AC32" s="39">
        <v>0.05114436290694342</v>
      </c>
      <c r="AD32" s="40">
        <v>0.08815634059916246</v>
      </c>
      <c r="AE32" s="40">
        <v>-1.8593154022717286</v>
      </c>
      <c r="AF32" s="41">
        <v>-1.5755363360664945</v>
      </c>
      <c r="AG32" s="6"/>
      <c r="AH32" s="74">
        <v>-14625804.67</v>
      </c>
      <c r="AI32" s="75">
        <v>14576733.73</v>
      </c>
    </row>
    <row r="33" spans="1:35" ht="30.7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30</v>
      </c>
      <c r="K33" s="76">
        <v>40</v>
      </c>
      <c r="L33" s="32" t="s">
        <v>57</v>
      </c>
      <c r="M33" s="33">
        <v>492677.076</v>
      </c>
      <c r="N33" s="33">
        <v>153228.67298</v>
      </c>
      <c r="O33" s="34">
        <f>N33/M33*100</f>
        <v>31.101238609283293</v>
      </c>
      <c r="P33" s="33">
        <v>199349.56592</v>
      </c>
      <c r="Q33" s="35">
        <f>N33/P33*100</f>
        <v>76.86431233138048</v>
      </c>
      <c r="R33" s="84">
        <v>546448.2287999999</v>
      </c>
      <c r="S33" s="33">
        <v>152941.24130000002</v>
      </c>
      <c r="T33" s="34">
        <f>S33/R33*100</f>
        <v>27.98823991723039</v>
      </c>
      <c r="U33" s="33">
        <v>196678.58289</v>
      </c>
      <c r="V33" s="35">
        <f>S33/U33*100</f>
        <v>77.76202118841697</v>
      </c>
      <c r="W33" s="36"/>
      <c r="X33" s="33"/>
      <c r="Y33" s="37">
        <f>M33-R33</f>
        <v>-53771.15279999992</v>
      </c>
      <c r="Z33" s="37">
        <f>N33-S33</f>
        <v>287.4316799999797</v>
      </c>
      <c r="AA33" s="37">
        <f>N33-S33</f>
        <v>287.4316799999797</v>
      </c>
      <c r="AB33" s="38">
        <f>P33-U33</f>
        <v>2670.983030000003</v>
      </c>
      <c r="AC33" s="39">
        <v>0.04593840619608707</v>
      </c>
      <c r="AD33" s="40">
        <v>0.07616931925382672</v>
      </c>
      <c r="AE33" s="40">
        <v>-3.8113467540687815</v>
      </c>
      <c r="AF33" s="41">
        <v>-2.755129958960328</v>
      </c>
      <c r="AG33" s="6"/>
      <c r="AH33" s="74">
        <v>-4177366.9</v>
      </c>
      <c r="AI33" s="75">
        <v>4502143.94</v>
      </c>
    </row>
    <row r="34" spans="1:35" ht="31.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32</v>
      </c>
      <c r="K34" s="76">
        <v>41</v>
      </c>
      <c r="L34" s="32" t="s">
        <v>58</v>
      </c>
      <c r="M34" s="33">
        <v>273497.43705</v>
      </c>
      <c r="N34" s="33">
        <v>76113.59254000001</v>
      </c>
      <c r="O34" s="34">
        <f>N34/M34*100</f>
        <v>27.82972789835875</v>
      </c>
      <c r="P34" s="33">
        <v>42674.89672999999</v>
      </c>
      <c r="Q34" s="35">
        <f>N34/P34*100</f>
        <v>178.3568288906789</v>
      </c>
      <c r="R34" s="84">
        <v>292496.29608999996</v>
      </c>
      <c r="S34" s="33">
        <v>66578.55972</v>
      </c>
      <c r="T34" s="34">
        <f>S34/R34*100</f>
        <v>22.76218899521177</v>
      </c>
      <c r="U34" s="33">
        <v>48932.72261</v>
      </c>
      <c r="V34" s="35">
        <f>S34/U34*100</f>
        <v>136.06142509306005</v>
      </c>
      <c r="W34" s="36"/>
      <c r="X34" s="33"/>
      <c r="Y34" s="37">
        <f>M34-R34</f>
        <v>-18998.859039999952</v>
      </c>
      <c r="Z34" s="37">
        <f>N34-S34</f>
        <v>9535.032820000008</v>
      </c>
      <c r="AA34" s="37">
        <f>N34-S34</f>
        <v>9535.032820000008</v>
      </c>
      <c r="AB34" s="38">
        <f>P34-U34</f>
        <v>-6257.825880000004</v>
      </c>
      <c r="AC34" s="39">
        <v>0.05326307423303124</v>
      </c>
      <c r="AD34" s="40">
        <v>0.09954783125371347</v>
      </c>
      <c r="AE34" s="40">
        <v>-11.705024311183145</v>
      </c>
      <c r="AF34" s="41">
        <v>-4.211678832116788</v>
      </c>
      <c r="AG34" s="6"/>
      <c r="AH34" s="74">
        <v>-7354000</v>
      </c>
      <c r="AI34" s="75">
        <v>978997.21</v>
      </c>
    </row>
    <row r="35" spans="1:35" ht="36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8</v>
      </c>
      <c r="K35" s="76">
        <v>33</v>
      </c>
      <c r="L35" s="32" t="s">
        <v>46</v>
      </c>
      <c r="M35" s="33">
        <v>228976.462</v>
      </c>
      <c r="N35" s="33">
        <v>68039.21823</v>
      </c>
      <c r="O35" s="34">
        <f t="shared" si="0"/>
        <v>29.714503244442653</v>
      </c>
      <c r="P35" s="33">
        <v>145337.96101</v>
      </c>
      <c r="Q35" s="35">
        <f t="shared" si="1"/>
        <v>46.81448518829747</v>
      </c>
      <c r="R35" s="84">
        <v>237089.439</v>
      </c>
      <c r="S35" s="33">
        <v>63473.66486</v>
      </c>
      <c r="T35" s="34">
        <f t="shared" si="2"/>
        <v>26.772033848373987</v>
      </c>
      <c r="U35" s="33">
        <v>133774.11584</v>
      </c>
      <c r="V35" s="85">
        <f t="shared" si="3"/>
        <v>47.4483904912647</v>
      </c>
      <c r="W35" s="36"/>
      <c r="X35" s="33"/>
      <c r="Y35" s="37">
        <f>M35-R35</f>
        <v>-8112.9770000000135</v>
      </c>
      <c r="Z35" s="37">
        <f t="shared" si="4"/>
        <v>4565.553370000001</v>
      </c>
      <c r="AA35" s="37">
        <f t="shared" si="5"/>
        <v>4565.553370000001</v>
      </c>
      <c r="AB35" s="38">
        <f t="shared" si="6"/>
        <v>11563.845169999986</v>
      </c>
      <c r="AC35" s="39">
        <v>0.05764443575200461</v>
      </c>
      <c r="AD35" s="40">
        <v>0.10015325279915756</v>
      </c>
      <c r="AE35" s="40">
        <v>-1.9610181651430434</v>
      </c>
      <c r="AF35" s="41">
        <v>-1.9289544235924934</v>
      </c>
      <c r="AG35" s="6"/>
      <c r="AH35" s="74">
        <v>-2541500</v>
      </c>
      <c r="AI35" s="75">
        <v>1647900.68</v>
      </c>
    </row>
    <row r="36" spans="1:35" ht="33.7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9</v>
      </c>
      <c r="K36" s="76">
        <v>4</v>
      </c>
      <c r="L36" s="32" t="s">
        <v>52</v>
      </c>
      <c r="M36" s="33">
        <v>424138.67635</v>
      </c>
      <c r="N36" s="33">
        <v>173552.32064</v>
      </c>
      <c r="O36" s="34">
        <f t="shared" si="0"/>
        <v>40.918767921269286</v>
      </c>
      <c r="P36" s="33">
        <v>64971.112329999996</v>
      </c>
      <c r="Q36" s="35">
        <f t="shared" si="1"/>
        <v>267.1222862223698</v>
      </c>
      <c r="R36" s="84">
        <v>435483.38883999997</v>
      </c>
      <c r="S36" s="33">
        <v>117041.67126</v>
      </c>
      <c r="T36" s="34">
        <f t="shared" si="2"/>
        <v>26.87626537759906</v>
      </c>
      <c r="U36" s="33">
        <v>63005.303869999996</v>
      </c>
      <c r="V36" s="35">
        <f t="shared" si="3"/>
        <v>185.7647913285114</v>
      </c>
      <c r="W36" s="36"/>
      <c r="X36" s="33"/>
      <c r="Y36" s="37">
        <f t="shared" si="4"/>
        <v>-11344.712489999947</v>
      </c>
      <c r="Z36" s="37">
        <f t="shared" si="4"/>
        <v>56510.64937999999</v>
      </c>
      <c r="AA36" s="37">
        <f t="shared" si="5"/>
        <v>56510.64937999999</v>
      </c>
      <c r="AB36" s="38">
        <f t="shared" si="6"/>
        <v>1965.8084600000002</v>
      </c>
      <c r="AC36" s="39">
        <v>0.046105119672854106</v>
      </c>
      <c r="AD36" s="40">
        <v>0.08287541662913252</v>
      </c>
      <c r="AE36" s="40">
        <v>-1.3363690880706907</v>
      </c>
      <c r="AF36" s="41">
        <v>-0.7594501718213058</v>
      </c>
      <c r="AG36" s="6"/>
      <c r="AH36" s="74">
        <v>-12261715</v>
      </c>
      <c r="AI36" s="75">
        <v>7133180.9</v>
      </c>
    </row>
    <row r="37" spans="1:35" ht="32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33</v>
      </c>
      <c r="K37" s="76">
        <v>28</v>
      </c>
      <c r="L37" s="32" t="s">
        <v>59</v>
      </c>
      <c r="M37" s="33">
        <v>784079.68568</v>
      </c>
      <c r="N37" s="33">
        <v>234479.68391</v>
      </c>
      <c r="O37" s="34">
        <f>N37/M37*100</f>
        <v>29.90508339807904</v>
      </c>
      <c r="P37" s="33">
        <v>117650.635</v>
      </c>
      <c r="Q37" s="35">
        <f>N37/P37*100</f>
        <v>199.30167305089344</v>
      </c>
      <c r="R37" s="84">
        <v>870696.68751</v>
      </c>
      <c r="S37" s="33">
        <v>237093.97572999998</v>
      </c>
      <c r="T37" s="34">
        <f>S37/R37*100</f>
        <v>27.230375299581798</v>
      </c>
      <c r="U37" s="33">
        <v>114721.98881</v>
      </c>
      <c r="V37" s="35">
        <f>S37/U37*100</f>
        <v>206.66829279142794</v>
      </c>
      <c r="W37" s="36"/>
      <c r="X37" s="33"/>
      <c r="Y37" s="37">
        <f>M37-R37</f>
        <v>-86617.00182999996</v>
      </c>
      <c r="Z37" s="37">
        <f>N37-S37</f>
        <v>-2614.291819999984</v>
      </c>
      <c r="AA37" s="37">
        <f>N37-S37</f>
        <v>-2614.291819999984</v>
      </c>
      <c r="AB37" s="38">
        <f>P37-U37</f>
        <v>2928.6461899999995</v>
      </c>
      <c r="AC37" s="39">
        <v>0.06963788300835655</v>
      </c>
      <c r="AD37" s="40">
        <v>0.1392757660167131</v>
      </c>
      <c r="AE37" s="40">
        <v>-3.4588442308341527</v>
      </c>
      <c r="AF37" s="41">
        <v>-0.841025641025641</v>
      </c>
      <c r="AG37" s="6"/>
      <c r="AH37" s="74">
        <v>-2110000</v>
      </c>
      <c r="AI37" s="75">
        <v>3234091.77</v>
      </c>
    </row>
    <row r="38" spans="1:35" ht="30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12</v>
      </c>
      <c r="K38" s="76">
        <v>34</v>
      </c>
      <c r="L38" s="32" t="s">
        <v>53</v>
      </c>
      <c r="M38" s="33">
        <v>209994.89</v>
      </c>
      <c r="N38" s="33">
        <v>84208.94827</v>
      </c>
      <c r="O38" s="34">
        <f t="shared" si="0"/>
        <v>40.10047495441436</v>
      </c>
      <c r="P38" s="33">
        <v>59060.80882</v>
      </c>
      <c r="Q38" s="35">
        <f t="shared" si="1"/>
        <v>142.58007967118118</v>
      </c>
      <c r="R38" s="84">
        <v>313927.4</v>
      </c>
      <c r="S38" s="33">
        <v>70486.14653</v>
      </c>
      <c r="T38" s="34">
        <f t="shared" si="2"/>
        <v>22.45300873068104</v>
      </c>
      <c r="U38" s="33">
        <v>58653.00374</v>
      </c>
      <c r="V38" s="35">
        <f t="shared" si="3"/>
        <v>120.17482828748985</v>
      </c>
      <c r="W38" s="36"/>
      <c r="X38" s="33"/>
      <c r="Y38" s="37">
        <f t="shared" si="4"/>
        <v>-103932.51000000001</v>
      </c>
      <c r="Z38" s="37">
        <f t="shared" si="4"/>
        <v>13722.801739999995</v>
      </c>
      <c r="AA38" s="37">
        <f t="shared" si="5"/>
        <v>13722.801739999995</v>
      </c>
      <c r="AB38" s="38">
        <f t="shared" si="6"/>
        <v>407.80507999999827</v>
      </c>
      <c r="AC38" s="39">
        <v>0.0516149486968701</v>
      </c>
      <c r="AD38" s="40">
        <v>0.09723487911898822</v>
      </c>
      <c r="AE38" s="40">
        <v>-1.321027663831709</v>
      </c>
      <c r="AF38" s="41">
        <v>-0.5875694795351187</v>
      </c>
      <c r="AG38" s="6"/>
      <c r="AH38" s="74">
        <v>-3663000</v>
      </c>
      <c r="AI38" s="75">
        <v>-499380.89</v>
      </c>
    </row>
    <row r="39" spans="1:35" ht="30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13</v>
      </c>
      <c r="K39" s="76">
        <v>35</v>
      </c>
      <c r="L39" s="32" t="s">
        <v>54</v>
      </c>
      <c r="M39" s="33">
        <v>963670.91591</v>
      </c>
      <c r="N39" s="33">
        <v>269731.49073</v>
      </c>
      <c r="O39" s="34">
        <f t="shared" si="0"/>
        <v>27.990000141831718</v>
      </c>
      <c r="P39" s="33">
        <v>111424.85859</v>
      </c>
      <c r="Q39" s="35">
        <f t="shared" si="1"/>
        <v>242.07478846574682</v>
      </c>
      <c r="R39" s="84">
        <v>1000761.5239299999</v>
      </c>
      <c r="S39" s="33">
        <v>251836.49203</v>
      </c>
      <c r="T39" s="34">
        <f t="shared" si="2"/>
        <v>25.16448584484301</v>
      </c>
      <c r="U39" s="33">
        <v>103194.88289</v>
      </c>
      <c r="V39" s="35">
        <f t="shared" si="3"/>
        <v>244.03970911856518</v>
      </c>
      <c r="W39" s="36"/>
      <c r="X39" s="33"/>
      <c r="Y39" s="37">
        <f t="shared" si="4"/>
        <v>-37090.60801999993</v>
      </c>
      <c r="Z39" s="37">
        <f t="shared" si="4"/>
        <v>17894.998700000026</v>
      </c>
      <c r="AA39" s="37">
        <f t="shared" si="5"/>
        <v>17894.998700000026</v>
      </c>
      <c r="AB39" s="38">
        <f t="shared" si="6"/>
        <v>8229.97570000001</v>
      </c>
      <c r="AC39" s="39">
        <v>0.042680913539967245</v>
      </c>
      <c r="AD39" s="40">
        <v>0.07692200428409432</v>
      </c>
      <c r="AE39" s="40">
        <v>-8.188981636060099</v>
      </c>
      <c r="AF39" s="41">
        <v>-1.260748959778086</v>
      </c>
      <c r="AG39" s="6"/>
      <c r="AH39" s="74">
        <v>-18334643.55</v>
      </c>
      <c r="AI39" s="75">
        <v>7325243.28</v>
      </c>
    </row>
    <row r="40" spans="1:35" ht="35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36</v>
      </c>
      <c r="K40" s="76">
        <v>10</v>
      </c>
      <c r="L40" s="32" t="s">
        <v>60</v>
      </c>
      <c r="M40" s="33">
        <v>200393.974</v>
      </c>
      <c r="N40" s="33">
        <v>56083.60397</v>
      </c>
      <c r="O40" s="34">
        <f>N40/M40*100</f>
        <v>27.986671879664403</v>
      </c>
      <c r="P40" s="33">
        <v>94516.55859999999</v>
      </c>
      <c r="Q40" s="35">
        <f>N40/P40*100</f>
        <v>59.33733178685582</v>
      </c>
      <c r="R40" s="84">
        <v>204194.82382</v>
      </c>
      <c r="S40" s="33">
        <v>54232.62745</v>
      </c>
      <c r="T40" s="34">
        <f>S40/R40*100</f>
        <v>26.559256711525002</v>
      </c>
      <c r="U40" s="33">
        <v>95827.31065</v>
      </c>
      <c r="V40" s="35">
        <f>S40/U40*100</f>
        <v>56.59412445380987</v>
      </c>
      <c r="W40" s="36"/>
      <c r="X40" s="33"/>
      <c r="Y40" s="37">
        <f>M40-R40</f>
        <v>-3800.849820000003</v>
      </c>
      <c r="Z40" s="37">
        <f>N40-S40</f>
        <v>1850.9765199999965</v>
      </c>
      <c r="AA40" s="37">
        <f>N40-S40</f>
        <v>1850.9765199999965</v>
      </c>
      <c r="AB40" s="38">
        <f>P40-U40</f>
        <v>-1310.75205000001</v>
      </c>
      <c r="AC40" s="39">
        <v>0.05369568790751192</v>
      </c>
      <c r="AD40" s="40">
        <v>0.09732360097323602</v>
      </c>
      <c r="AE40" s="40">
        <v>-22.482409405378952</v>
      </c>
      <c r="AF40" s="41">
        <v>-2.487220447284345</v>
      </c>
      <c r="AG40" s="6"/>
      <c r="AH40" s="74">
        <v>-5068429.42</v>
      </c>
      <c r="AI40" s="75">
        <v>-2172368.39</v>
      </c>
    </row>
    <row r="41" spans="1:35" ht="20.25" customHeight="1">
      <c r="A41" s="1"/>
      <c r="B41" s="1"/>
      <c r="C41" s="1"/>
      <c r="D41" s="1"/>
      <c r="E41" s="1"/>
      <c r="F41" s="1"/>
      <c r="G41" s="1"/>
      <c r="H41" s="1"/>
      <c r="I41" s="1"/>
      <c r="J41" s="1">
        <v>14</v>
      </c>
      <c r="K41" s="77">
        <v>36</v>
      </c>
      <c r="L41" s="32" t="s">
        <v>14</v>
      </c>
      <c r="M41" s="33">
        <v>567105.08431</v>
      </c>
      <c r="N41" s="33">
        <v>174193.3916</v>
      </c>
      <c r="O41" s="34">
        <f t="shared" si="0"/>
        <v>30.71624579277791</v>
      </c>
      <c r="P41" s="33">
        <v>219931.66287</v>
      </c>
      <c r="Q41" s="35">
        <f t="shared" si="1"/>
        <v>79.20341679177156</v>
      </c>
      <c r="R41" s="84">
        <v>630057.29471</v>
      </c>
      <c r="S41" s="33">
        <v>168750.94652</v>
      </c>
      <c r="T41" s="34">
        <f t="shared" si="2"/>
        <v>26.783428735266355</v>
      </c>
      <c r="U41" s="33">
        <v>232828.33905</v>
      </c>
      <c r="V41" s="35">
        <f t="shared" si="3"/>
        <v>72.47869705575688</v>
      </c>
      <c r="W41" s="36"/>
      <c r="X41" s="33"/>
      <c r="Y41" s="37">
        <f t="shared" si="4"/>
        <v>-62952.2104000001</v>
      </c>
      <c r="Z41" s="37">
        <f t="shared" si="4"/>
        <v>5442.445080000005</v>
      </c>
      <c r="AA41" s="37">
        <f t="shared" si="5"/>
        <v>5442.445080000005</v>
      </c>
      <c r="AB41" s="38">
        <f t="shared" si="6"/>
        <v>-12896.67618000001</v>
      </c>
      <c r="AC41" s="42">
        <v>1.739129640371229</v>
      </c>
      <c r="AD41" s="43">
        <v>3.1476519421787943</v>
      </c>
      <c r="AE41" s="43">
        <v>3.446801548432618</v>
      </c>
      <c r="AF41" s="44"/>
      <c r="AG41" s="1"/>
      <c r="AH41" s="74">
        <v>-34393624.21</v>
      </c>
      <c r="AI41" s="75">
        <v>8547600.33</v>
      </c>
    </row>
    <row r="42" spans="1:35" ht="20.25" customHeight="1">
      <c r="A42" s="1"/>
      <c r="B42" s="1"/>
      <c r="C42" s="1"/>
      <c r="D42" s="1"/>
      <c r="E42" s="1"/>
      <c r="F42" s="1"/>
      <c r="G42" s="1"/>
      <c r="H42" s="1"/>
      <c r="I42" s="1"/>
      <c r="J42" s="1">
        <v>15</v>
      </c>
      <c r="K42" s="73">
        <v>6</v>
      </c>
      <c r="L42" s="32" t="s">
        <v>15</v>
      </c>
      <c r="M42" s="33">
        <v>1875153.5641700001</v>
      </c>
      <c r="N42" s="33">
        <v>561851.4665499999</v>
      </c>
      <c r="O42" s="34">
        <f t="shared" si="0"/>
        <v>29.96295755642245</v>
      </c>
      <c r="P42" s="33">
        <v>176999.73395</v>
      </c>
      <c r="Q42" s="35">
        <f t="shared" si="1"/>
        <v>317.43068422278833</v>
      </c>
      <c r="R42" s="84">
        <v>2086208.19052</v>
      </c>
      <c r="S42" s="33">
        <v>507873.2513</v>
      </c>
      <c r="T42" s="34">
        <f t="shared" si="2"/>
        <v>24.34432256607187</v>
      </c>
      <c r="U42" s="33">
        <v>63314.92429</v>
      </c>
      <c r="V42" s="35">
        <f t="shared" si="3"/>
        <v>802.1382904507616</v>
      </c>
      <c r="W42" s="36"/>
      <c r="X42" s="33"/>
      <c r="Y42" s="37">
        <f t="shared" si="4"/>
        <v>-211054.6263499998</v>
      </c>
      <c r="Z42" s="37">
        <f t="shared" si="4"/>
        <v>53978.21524999989</v>
      </c>
      <c r="AA42" s="37">
        <f t="shared" si="5"/>
        <v>53978.21524999989</v>
      </c>
      <c r="AB42" s="38">
        <f t="shared" si="6"/>
        <v>113684.80966</v>
      </c>
      <c r="AC42" s="45">
        <v>0.03850131254474584</v>
      </c>
      <c r="AD42" s="46">
        <v>0.059556403236226046</v>
      </c>
      <c r="AE42" s="46">
        <v>-1.9052538798075906</v>
      </c>
      <c r="AF42" s="47">
        <v>-1.540295804406882</v>
      </c>
      <c r="AG42" s="1"/>
      <c r="AH42" s="74">
        <v>-27255700</v>
      </c>
      <c r="AI42" s="75">
        <v>53297100.54</v>
      </c>
    </row>
    <row r="43" spans="1:35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16</v>
      </c>
      <c r="K43" s="76">
        <v>19</v>
      </c>
      <c r="L43" s="32" t="s">
        <v>16</v>
      </c>
      <c r="M43" s="33">
        <v>576294.502</v>
      </c>
      <c r="N43" s="33">
        <v>177259.9355</v>
      </c>
      <c r="O43" s="34">
        <f t="shared" si="0"/>
        <v>30.75856786501149</v>
      </c>
      <c r="P43" s="33">
        <v>246642.1201</v>
      </c>
      <c r="Q43" s="35">
        <f t="shared" si="1"/>
        <v>71.86928794973491</v>
      </c>
      <c r="R43" s="84">
        <v>614244.402</v>
      </c>
      <c r="S43" s="33">
        <v>173209.33297</v>
      </c>
      <c r="T43" s="34">
        <f t="shared" si="2"/>
        <v>28.198764596962494</v>
      </c>
      <c r="U43" s="33">
        <v>236204.65641999998</v>
      </c>
      <c r="V43" s="35">
        <f t="shared" si="3"/>
        <v>73.33019407628154</v>
      </c>
      <c r="W43" s="36"/>
      <c r="X43" s="33"/>
      <c r="Y43" s="37">
        <f t="shared" si="4"/>
        <v>-37949.90000000002</v>
      </c>
      <c r="Z43" s="37">
        <f t="shared" si="4"/>
        <v>4050.6025300000038</v>
      </c>
      <c r="AA43" s="37">
        <f t="shared" si="5"/>
        <v>4050.6025300000038</v>
      </c>
      <c r="AB43" s="38">
        <f t="shared" si="6"/>
        <v>10437.463680000015</v>
      </c>
      <c r="AC43" s="39">
        <v>0.04749546092316549</v>
      </c>
      <c r="AD43" s="40">
        <v>0.07997867506739771</v>
      </c>
      <c r="AE43" s="40">
        <v>-2.2544142127566724</v>
      </c>
      <c r="AF43" s="41">
        <v>-5.9013793103448275</v>
      </c>
      <c r="AG43" s="6"/>
      <c r="AH43" s="74">
        <v>-40664262</v>
      </c>
      <c r="AI43" s="75">
        <v>-4922571.1</v>
      </c>
    </row>
    <row r="44" spans="1:35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18</v>
      </c>
      <c r="K44" s="76">
        <v>21</v>
      </c>
      <c r="L44" s="32" t="s">
        <v>17</v>
      </c>
      <c r="M44" s="33">
        <v>295350.4864</v>
      </c>
      <c r="N44" s="33">
        <v>111261.41997</v>
      </c>
      <c r="O44" s="34">
        <f t="shared" si="0"/>
        <v>37.67097908866014</v>
      </c>
      <c r="P44" s="33">
        <v>61354.75393</v>
      </c>
      <c r="Q44" s="35">
        <f t="shared" si="1"/>
        <v>181.3411558897927</v>
      </c>
      <c r="R44" s="84">
        <v>354354.89072</v>
      </c>
      <c r="S44" s="33">
        <v>86511.32093</v>
      </c>
      <c r="T44" s="34">
        <f t="shared" si="2"/>
        <v>24.413751071481187</v>
      </c>
      <c r="U44" s="33">
        <v>64330.24642</v>
      </c>
      <c r="V44" s="35">
        <f t="shared" si="3"/>
        <v>134.480008618627</v>
      </c>
      <c r="W44" s="36"/>
      <c r="X44" s="33"/>
      <c r="Y44" s="37">
        <f t="shared" si="4"/>
        <v>-59004.40432000003</v>
      </c>
      <c r="Z44" s="37">
        <f t="shared" si="4"/>
        <v>24750.09904</v>
      </c>
      <c r="AA44" s="37">
        <f t="shared" si="5"/>
        <v>24750.09904</v>
      </c>
      <c r="AB44" s="38">
        <f t="shared" si="6"/>
        <v>-2975.492490000004</v>
      </c>
      <c r="AC44" s="39">
        <v>0.0775375939849624</v>
      </c>
      <c r="AD44" s="40">
        <v>0.1351323682971274</v>
      </c>
      <c r="AE44" s="40">
        <v>-2.433856466031259</v>
      </c>
      <c r="AF44" s="41">
        <v>-2.360906862745098</v>
      </c>
      <c r="AG44" s="6"/>
      <c r="AH44" s="74">
        <v>-45170533.85</v>
      </c>
      <c r="AI44" s="75">
        <v>-10249742.81</v>
      </c>
    </row>
    <row r="45" spans="1:35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19</v>
      </c>
      <c r="K45" s="76">
        <v>22</v>
      </c>
      <c r="L45" s="32" t="s">
        <v>18</v>
      </c>
      <c r="M45" s="33">
        <v>473525.106</v>
      </c>
      <c r="N45" s="33">
        <v>136792.13762</v>
      </c>
      <c r="O45" s="34">
        <f t="shared" si="0"/>
        <v>28.888043292048803</v>
      </c>
      <c r="P45" s="33">
        <v>165674.67127000002</v>
      </c>
      <c r="Q45" s="35">
        <f t="shared" si="1"/>
        <v>82.56671739343297</v>
      </c>
      <c r="R45" s="84">
        <v>715163.0722</v>
      </c>
      <c r="S45" s="33">
        <v>148036.24281</v>
      </c>
      <c r="T45" s="34">
        <f t="shared" si="2"/>
        <v>20.699648592677992</v>
      </c>
      <c r="U45" s="33">
        <v>156788.41576</v>
      </c>
      <c r="V45" s="35">
        <f t="shared" si="3"/>
        <v>94.41784464268255</v>
      </c>
      <c r="W45" s="36"/>
      <c r="X45" s="33"/>
      <c r="Y45" s="37">
        <f t="shared" si="4"/>
        <v>-241637.96620000002</v>
      </c>
      <c r="Z45" s="37">
        <f t="shared" si="4"/>
        <v>-11244.105190000002</v>
      </c>
      <c r="AA45" s="37">
        <f t="shared" si="5"/>
        <v>-11244.105190000002</v>
      </c>
      <c r="AB45" s="38">
        <f t="shared" si="6"/>
        <v>8886.255510000017</v>
      </c>
      <c r="AC45" s="39">
        <v>0.054871084314790194</v>
      </c>
      <c r="AD45" s="40">
        <v>0.08617977032451588</v>
      </c>
      <c r="AE45" s="40">
        <v>-5.56217448407656</v>
      </c>
      <c r="AF45" s="41">
        <v>-2.9936974789915967</v>
      </c>
      <c r="AG45" s="6"/>
      <c r="AH45" s="74">
        <v>-9159193.91</v>
      </c>
      <c r="AI45" s="75">
        <v>9413973.97</v>
      </c>
    </row>
    <row r="46" spans="1:35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20</v>
      </c>
      <c r="K46" s="76">
        <v>7</v>
      </c>
      <c r="L46" s="32" t="s">
        <v>19</v>
      </c>
      <c r="M46" s="33">
        <v>2445596.271</v>
      </c>
      <c r="N46" s="33">
        <v>811602.4123300001</v>
      </c>
      <c r="O46" s="34">
        <f t="shared" si="0"/>
        <v>33.186279434345764</v>
      </c>
      <c r="P46" s="33">
        <v>489117.34929000004</v>
      </c>
      <c r="Q46" s="35">
        <f t="shared" si="1"/>
        <v>165.93204340596742</v>
      </c>
      <c r="R46" s="84">
        <v>2821645.088</v>
      </c>
      <c r="S46" s="33">
        <v>718556.16989</v>
      </c>
      <c r="T46" s="34">
        <f t="shared" si="2"/>
        <v>25.46585936501735</v>
      </c>
      <c r="U46" s="33">
        <v>430435.14818</v>
      </c>
      <c r="V46" s="35">
        <f t="shared" si="3"/>
        <v>166.93715021374442</v>
      </c>
      <c r="W46" s="36"/>
      <c r="X46" s="33"/>
      <c r="Y46" s="37">
        <f t="shared" si="4"/>
        <v>-376048.8169999998</v>
      </c>
      <c r="Z46" s="37">
        <f t="shared" si="4"/>
        <v>93046.24244000006</v>
      </c>
      <c r="AA46" s="37">
        <f t="shared" si="5"/>
        <v>93046.24244000006</v>
      </c>
      <c r="AB46" s="38">
        <f t="shared" si="6"/>
        <v>58682.20111000002</v>
      </c>
      <c r="AC46" s="39">
        <v>0.08327388448316933</v>
      </c>
      <c r="AD46" s="40">
        <v>0.1563067782533703</v>
      </c>
      <c r="AE46" s="40">
        <v>-4.1226599278676375</v>
      </c>
      <c r="AF46" s="41">
        <v>13.204134366925064</v>
      </c>
      <c r="AG46" s="6"/>
      <c r="AH46" s="74">
        <v>-162491398</v>
      </c>
      <c r="AI46" s="75">
        <v>28356179.86</v>
      </c>
    </row>
    <row r="47" spans="1:35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21</v>
      </c>
      <c r="K47" s="76">
        <v>23</v>
      </c>
      <c r="L47" s="32" t="s">
        <v>20</v>
      </c>
      <c r="M47" s="33">
        <v>413817.75312</v>
      </c>
      <c r="N47" s="33">
        <v>126299.82749</v>
      </c>
      <c r="O47" s="34">
        <f t="shared" si="0"/>
        <v>30.52064019432613</v>
      </c>
      <c r="P47" s="33">
        <v>163720.49972</v>
      </c>
      <c r="Q47" s="35">
        <f t="shared" si="1"/>
        <v>77.14356339371183</v>
      </c>
      <c r="R47" s="84">
        <v>433314.65887</v>
      </c>
      <c r="S47" s="33">
        <v>121233.36978000001</v>
      </c>
      <c r="T47" s="34">
        <f t="shared" si="2"/>
        <v>27.978137203147703</v>
      </c>
      <c r="U47" s="33">
        <v>152599.92142</v>
      </c>
      <c r="V47" s="35">
        <f t="shared" si="3"/>
        <v>79.44523735784242</v>
      </c>
      <c r="W47" s="36"/>
      <c r="X47" s="33"/>
      <c r="Y47" s="37">
        <f t="shared" si="4"/>
        <v>-19496.905749999976</v>
      </c>
      <c r="Z47" s="37">
        <f t="shared" si="4"/>
        <v>5066.457709999988</v>
      </c>
      <c r="AA47" s="37">
        <f t="shared" si="5"/>
        <v>5066.457709999988</v>
      </c>
      <c r="AB47" s="38">
        <f t="shared" si="6"/>
        <v>11120.578299999994</v>
      </c>
      <c r="AC47" s="39">
        <v>0.14921941017791643</v>
      </c>
      <c r="AD47" s="40">
        <v>0.2644249536751079</v>
      </c>
      <c r="AE47" s="40">
        <v>-6.265601023144095</v>
      </c>
      <c r="AF47" s="41">
        <v>-2.2971014492753623</v>
      </c>
      <c r="AG47" s="6"/>
      <c r="AH47" s="74">
        <v>-7481139.55</v>
      </c>
      <c r="AI47" s="75">
        <v>-2387454.49</v>
      </c>
    </row>
    <row r="48" spans="1:35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22</v>
      </c>
      <c r="K48" s="76">
        <v>8</v>
      </c>
      <c r="L48" s="32" t="s">
        <v>21</v>
      </c>
      <c r="M48" s="33">
        <v>818745.8805</v>
      </c>
      <c r="N48" s="33">
        <v>219811.65931</v>
      </c>
      <c r="O48" s="34">
        <f t="shared" si="0"/>
        <v>26.84736064574312</v>
      </c>
      <c r="P48" s="33">
        <v>89337.93436</v>
      </c>
      <c r="Q48" s="35">
        <f t="shared" si="1"/>
        <v>246.0451552687993</v>
      </c>
      <c r="R48" s="84">
        <v>852486.9845</v>
      </c>
      <c r="S48" s="33">
        <v>203551.62188999998</v>
      </c>
      <c r="T48" s="34">
        <f t="shared" si="2"/>
        <v>23.87738764239162</v>
      </c>
      <c r="U48" s="33">
        <v>95819.60531999999</v>
      </c>
      <c r="V48" s="35">
        <f t="shared" si="3"/>
        <v>212.43212306105542</v>
      </c>
      <c r="W48" s="36"/>
      <c r="X48" s="33"/>
      <c r="Y48" s="37">
        <f t="shared" si="4"/>
        <v>-33741.10400000005</v>
      </c>
      <c r="Z48" s="37">
        <f t="shared" si="4"/>
        <v>16260.037420000008</v>
      </c>
      <c r="AA48" s="37">
        <f t="shared" si="5"/>
        <v>16260.037420000008</v>
      </c>
      <c r="AB48" s="38">
        <f t="shared" si="6"/>
        <v>-6481.670959999989</v>
      </c>
      <c r="AC48" s="39">
        <v>0.04482958977807662</v>
      </c>
      <c r="AD48" s="40">
        <v>0.07779996109706276</v>
      </c>
      <c r="AE48" s="40">
        <v>-3.053170838287878</v>
      </c>
      <c r="AF48" s="41">
        <v>-4.995951417004049</v>
      </c>
      <c r="AG48" s="6"/>
      <c r="AH48" s="74">
        <v>-14212295.09</v>
      </c>
      <c r="AI48" s="75">
        <v>-3979766.26</v>
      </c>
    </row>
    <row r="49" spans="1:35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24</v>
      </c>
      <c r="K49" s="76">
        <v>9</v>
      </c>
      <c r="L49" s="32" t="s">
        <v>22</v>
      </c>
      <c r="M49" s="33">
        <v>453761.7588</v>
      </c>
      <c r="N49" s="33">
        <v>141890.72277000002</v>
      </c>
      <c r="O49" s="34">
        <f t="shared" si="0"/>
        <v>31.269872354435176</v>
      </c>
      <c r="P49" s="33">
        <v>129924.73404000001</v>
      </c>
      <c r="Q49" s="35">
        <f t="shared" si="1"/>
        <v>109.2099389838397</v>
      </c>
      <c r="R49" s="84">
        <v>568758.3208</v>
      </c>
      <c r="S49" s="33">
        <v>137677.93524000002</v>
      </c>
      <c r="T49" s="34">
        <f t="shared" si="2"/>
        <v>24.206755348448525</v>
      </c>
      <c r="U49" s="33">
        <v>127225.45588</v>
      </c>
      <c r="V49" s="35">
        <f t="shared" si="3"/>
        <v>108.21571381898517</v>
      </c>
      <c r="W49" s="36"/>
      <c r="X49" s="33"/>
      <c r="Y49" s="37">
        <f t="shared" si="4"/>
        <v>-114996.56199999998</v>
      </c>
      <c r="Z49" s="37">
        <f t="shared" si="4"/>
        <v>4212.787530000001</v>
      </c>
      <c r="AA49" s="37">
        <f t="shared" si="5"/>
        <v>4212.787530000001</v>
      </c>
      <c r="AB49" s="38">
        <f t="shared" si="6"/>
        <v>2699.278160000016</v>
      </c>
      <c r="AC49" s="39">
        <v>0.047786927431806486</v>
      </c>
      <c r="AD49" s="40">
        <v>0.08625174175568974</v>
      </c>
      <c r="AE49" s="40">
        <v>-9.184901747904876</v>
      </c>
      <c r="AF49" s="41">
        <v>-6.8962765957446805</v>
      </c>
      <c r="AG49" s="6"/>
      <c r="AH49" s="74">
        <v>-14086675.34</v>
      </c>
      <c r="AI49" s="75">
        <v>9027493.16</v>
      </c>
    </row>
    <row r="50" spans="1:35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25</v>
      </c>
      <c r="K50" s="76">
        <v>25</v>
      </c>
      <c r="L50" s="32" t="s">
        <v>23</v>
      </c>
      <c r="M50" s="33">
        <v>161279.48</v>
      </c>
      <c r="N50" s="33">
        <v>43448.164</v>
      </c>
      <c r="O50" s="34">
        <f t="shared" si="0"/>
        <v>26.939672672555737</v>
      </c>
      <c r="P50" s="33">
        <v>715556.2380199999</v>
      </c>
      <c r="Q50" s="35">
        <f t="shared" si="1"/>
        <v>6.071942593949633</v>
      </c>
      <c r="R50" s="84">
        <v>176725.0768</v>
      </c>
      <c r="S50" s="33">
        <v>53525.94354</v>
      </c>
      <c r="T50" s="34">
        <f t="shared" si="2"/>
        <v>30.287690071610708</v>
      </c>
      <c r="U50" s="33">
        <v>692576.55447</v>
      </c>
      <c r="V50" s="35">
        <f t="shared" si="3"/>
        <v>7.7285237558988955</v>
      </c>
      <c r="W50" s="36"/>
      <c r="X50" s="33"/>
      <c r="Y50" s="37">
        <f t="shared" si="4"/>
        <v>-15445.5968</v>
      </c>
      <c r="Z50" s="37">
        <f t="shared" si="4"/>
        <v>-10077.779540000003</v>
      </c>
      <c r="AA50" s="37">
        <f t="shared" si="5"/>
        <v>-10077.779540000003</v>
      </c>
      <c r="AB50" s="38">
        <f t="shared" si="6"/>
        <v>22979.683549999958</v>
      </c>
      <c r="AC50" s="39">
        <v>0.0430161997793383</v>
      </c>
      <c r="AD50" s="40">
        <v>0.07362295478358943</v>
      </c>
      <c r="AE50" s="40">
        <v>-8.392211695121784</v>
      </c>
      <c r="AF50" s="41">
        <v>-13.054945054945055</v>
      </c>
      <c r="AG50" s="6"/>
      <c r="AH50" s="74">
        <v>-8163000</v>
      </c>
      <c r="AI50" s="75">
        <v>2806702.22</v>
      </c>
    </row>
    <row r="51" spans="1:35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26</v>
      </c>
      <c r="K51" s="76">
        <v>26</v>
      </c>
      <c r="L51" s="32" t="s">
        <v>24</v>
      </c>
      <c r="M51" s="33">
        <v>484712.3</v>
      </c>
      <c r="N51" s="33">
        <v>124078.94879000001</v>
      </c>
      <c r="O51" s="34">
        <f t="shared" si="0"/>
        <v>25.598473319121467</v>
      </c>
      <c r="P51" s="33">
        <v>112449.37315</v>
      </c>
      <c r="Q51" s="35">
        <f t="shared" si="1"/>
        <v>110.34205466355684</v>
      </c>
      <c r="R51" s="84">
        <v>500999.7</v>
      </c>
      <c r="S51" s="33">
        <v>125445.83594</v>
      </c>
      <c r="T51" s="34">
        <f t="shared" si="2"/>
        <v>25.039104003455492</v>
      </c>
      <c r="U51" s="33">
        <v>112329.54555</v>
      </c>
      <c r="V51" s="35">
        <f t="shared" si="3"/>
        <v>111.67661662457427</v>
      </c>
      <c r="W51" s="36"/>
      <c r="X51" s="33"/>
      <c r="Y51" s="37">
        <f t="shared" si="4"/>
        <v>-16287.400000000023</v>
      </c>
      <c r="Z51" s="37">
        <f t="shared" si="4"/>
        <v>-1366.887149999995</v>
      </c>
      <c r="AA51" s="37">
        <f t="shared" si="5"/>
        <v>-1366.887149999995</v>
      </c>
      <c r="AB51" s="38">
        <f t="shared" si="6"/>
        <v>119.82760000000417</v>
      </c>
      <c r="AC51" s="39">
        <v>0.053848338540187446</v>
      </c>
      <c r="AD51" s="40">
        <v>0.09477630592351911</v>
      </c>
      <c r="AE51" s="40">
        <v>-5.161055056892398</v>
      </c>
      <c r="AF51" s="41">
        <v>-1.881638846737481</v>
      </c>
      <c r="AG51" s="6"/>
      <c r="AH51" s="74">
        <v>-1579930.06</v>
      </c>
      <c r="AI51" s="75">
        <v>-262423.19</v>
      </c>
    </row>
    <row r="52" spans="1:35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31</v>
      </c>
      <c r="K52" s="76">
        <v>27</v>
      </c>
      <c r="L52" s="32" t="s">
        <v>25</v>
      </c>
      <c r="M52" s="33">
        <v>406140.88279</v>
      </c>
      <c r="N52" s="33">
        <v>142520.98205000002</v>
      </c>
      <c r="O52" s="34">
        <f t="shared" si="0"/>
        <v>35.091513336689175</v>
      </c>
      <c r="P52" s="33">
        <v>131983.65981</v>
      </c>
      <c r="Q52" s="35">
        <f t="shared" si="1"/>
        <v>107.9838081889601</v>
      </c>
      <c r="R52" s="84">
        <v>505170.62979000004</v>
      </c>
      <c r="S52" s="33">
        <v>138944.27072</v>
      </c>
      <c r="T52" s="34">
        <f t="shared" si="2"/>
        <v>27.504423758316925</v>
      </c>
      <c r="U52" s="33">
        <v>130789.83154000001</v>
      </c>
      <c r="V52" s="35">
        <f t="shared" si="3"/>
        <v>106.23476541255891</v>
      </c>
      <c r="W52" s="36"/>
      <c r="X52" s="33"/>
      <c r="Y52" s="37">
        <f t="shared" si="4"/>
        <v>-99029.74700000003</v>
      </c>
      <c r="Z52" s="37">
        <f t="shared" si="4"/>
        <v>3576.71133000002</v>
      </c>
      <c r="AA52" s="37">
        <f t="shared" si="5"/>
        <v>3576.71133000002</v>
      </c>
      <c r="AB52" s="38">
        <f t="shared" si="6"/>
        <v>1193.8282699999982</v>
      </c>
      <c r="AC52" s="39">
        <v>0.04029760690301636</v>
      </c>
      <c r="AD52" s="40">
        <v>0.06703608698367977</v>
      </c>
      <c r="AE52" s="40">
        <v>-16.00615678398578</v>
      </c>
      <c r="AF52" s="41">
        <v>-3.8702928870292888</v>
      </c>
      <c r="AG52" s="6"/>
      <c r="AH52" s="74">
        <v>-4032000</v>
      </c>
      <c r="AI52" s="75">
        <v>3013771.84</v>
      </c>
    </row>
    <row r="53" spans="1:35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34</v>
      </c>
      <c r="K53" s="76">
        <v>42</v>
      </c>
      <c r="L53" s="32" t="s">
        <v>26</v>
      </c>
      <c r="M53" s="33">
        <v>307214.86433</v>
      </c>
      <c r="N53" s="33">
        <v>88088.49498</v>
      </c>
      <c r="O53" s="34">
        <f t="shared" si="0"/>
        <v>28.6732528948789</v>
      </c>
      <c r="P53" s="33">
        <v>118478.87379000001</v>
      </c>
      <c r="Q53" s="35">
        <f t="shared" si="1"/>
        <v>74.34953773795489</v>
      </c>
      <c r="R53" s="84">
        <v>315934.72633</v>
      </c>
      <c r="S53" s="33">
        <v>81483.87283</v>
      </c>
      <c r="T53" s="34">
        <f t="shared" si="2"/>
        <v>25.79136322763345</v>
      </c>
      <c r="U53" s="33">
        <v>127452.80166</v>
      </c>
      <c r="V53" s="35">
        <f t="shared" si="3"/>
        <v>63.9325866271428</v>
      </c>
      <c r="W53" s="36"/>
      <c r="X53" s="33"/>
      <c r="Y53" s="37">
        <f t="shared" si="4"/>
        <v>-8719.861999999965</v>
      </c>
      <c r="Z53" s="37">
        <f t="shared" si="4"/>
        <v>6604.62215000001</v>
      </c>
      <c r="AA53" s="37">
        <f t="shared" si="5"/>
        <v>6604.62215000001</v>
      </c>
      <c r="AB53" s="38">
        <f t="shared" si="6"/>
        <v>-8973.927869999985</v>
      </c>
      <c r="AC53" s="39">
        <v>0.049996894602819926</v>
      </c>
      <c r="AD53" s="40">
        <v>0.08450999947509279</v>
      </c>
      <c r="AE53" s="40">
        <v>-3.3197652972510077</v>
      </c>
      <c r="AF53" s="41">
        <v>0.17878338278931752</v>
      </c>
      <c r="AG53" s="6"/>
      <c r="AH53" s="74">
        <v>-33638400</v>
      </c>
      <c r="AI53" s="75">
        <v>-910302.66</v>
      </c>
    </row>
    <row r="54" spans="1:35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35</v>
      </c>
      <c r="K54" s="76">
        <v>29</v>
      </c>
      <c r="L54" s="32" t="s">
        <v>27</v>
      </c>
      <c r="M54" s="33">
        <v>334995.419</v>
      </c>
      <c r="N54" s="33">
        <v>99016.39876000001</v>
      </c>
      <c r="O54" s="34">
        <f t="shared" si="0"/>
        <v>29.55753814651418</v>
      </c>
      <c r="P54" s="33">
        <v>80630.42388</v>
      </c>
      <c r="Q54" s="35">
        <f t="shared" si="1"/>
        <v>122.80277591912866</v>
      </c>
      <c r="R54" s="84">
        <v>345808.32408999995</v>
      </c>
      <c r="S54" s="33">
        <v>99137.32634</v>
      </c>
      <c r="T54" s="34">
        <f t="shared" si="2"/>
        <v>28.66828801790166</v>
      </c>
      <c r="U54" s="33">
        <v>74333.71912000001</v>
      </c>
      <c r="V54" s="35">
        <f t="shared" si="3"/>
        <v>133.36790828393572</v>
      </c>
      <c r="W54" s="36"/>
      <c r="X54" s="33"/>
      <c r="Y54" s="37">
        <f t="shared" si="4"/>
        <v>-10812.905089999957</v>
      </c>
      <c r="Z54" s="37">
        <f t="shared" si="4"/>
        <v>-120.92757999998867</v>
      </c>
      <c r="AA54" s="37">
        <f t="shared" si="5"/>
        <v>-120.92757999998867</v>
      </c>
      <c r="AB54" s="38">
        <f t="shared" si="6"/>
        <v>6296.704759999993</v>
      </c>
      <c r="AC54" s="39">
        <v>0.04315256302082829</v>
      </c>
      <c r="AD54" s="40">
        <v>0.0720713782429364</v>
      </c>
      <c r="AE54" s="40">
        <v>-1.1844983141213716</v>
      </c>
      <c r="AF54" s="41">
        <v>-0.8480852143038295</v>
      </c>
      <c r="AG54" s="6"/>
      <c r="AH54" s="74">
        <v>-3283000</v>
      </c>
      <c r="AI54" s="75">
        <v>6429608.4</v>
      </c>
    </row>
    <row r="55" spans="1:35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6">
        <v>43</v>
      </c>
      <c r="L55" s="32" t="s">
        <v>28</v>
      </c>
      <c r="M55" s="33">
        <v>789576.4326000001</v>
      </c>
      <c r="N55" s="33">
        <v>217850.84821999999</v>
      </c>
      <c r="O55" s="34">
        <f t="shared" si="0"/>
        <v>27.590849881706557</v>
      </c>
      <c r="P55" s="33">
        <v>217488.57017</v>
      </c>
      <c r="Q55" s="35">
        <f t="shared" si="1"/>
        <v>100.16657337427748</v>
      </c>
      <c r="R55" s="84">
        <v>903380.9488400001</v>
      </c>
      <c r="S55" s="33">
        <v>219502.22775</v>
      </c>
      <c r="T55" s="34">
        <f t="shared" si="2"/>
        <v>24.297858841483777</v>
      </c>
      <c r="U55" s="33">
        <v>217286.88577000002</v>
      </c>
      <c r="V55" s="35">
        <f t="shared" si="3"/>
        <v>101.0195470251918</v>
      </c>
      <c r="W55" s="36"/>
      <c r="X55" s="33"/>
      <c r="Y55" s="37">
        <f t="shared" si="4"/>
        <v>-113804.51624000003</v>
      </c>
      <c r="Z55" s="37">
        <f t="shared" si="4"/>
        <v>-1651.3795300000056</v>
      </c>
      <c r="AA55" s="37">
        <f t="shared" si="5"/>
        <v>-1651.3795300000056</v>
      </c>
      <c r="AB55" s="38">
        <f t="shared" si="6"/>
        <v>201.68439999996917</v>
      </c>
      <c r="AC55" s="39">
        <v>0.034775808079500974</v>
      </c>
      <c r="AD55" s="40">
        <v>0.060527369318875764</v>
      </c>
      <c r="AE55" s="40">
        <v>-2.554024240928446</v>
      </c>
      <c r="AF55" s="41">
        <v>-1.7750787224471436</v>
      </c>
      <c r="AG55" s="6"/>
      <c r="AH55" s="74">
        <v>-13702638.66</v>
      </c>
      <c r="AI55" s="75">
        <v>17393171.32</v>
      </c>
    </row>
    <row r="56" spans="1:35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6">
        <v>11</v>
      </c>
      <c r="L56" s="32" t="s">
        <v>29</v>
      </c>
      <c r="M56" s="33">
        <v>601444.48053</v>
      </c>
      <c r="N56" s="33">
        <v>170465.98322</v>
      </c>
      <c r="O56" s="34">
        <f t="shared" si="0"/>
        <v>28.342762921322905</v>
      </c>
      <c r="P56" s="33">
        <v>151726.63280000002</v>
      </c>
      <c r="Q56" s="35">
        <f t="shared" si="1"/>
        <v>112.35073241538383</v>
      </c>
      <c r="R56" s="84">
        <v>642277.3216499999</v>
      </c>
      <c r="S56" s="33">
        <v>172901.32165</v>
      </c>
      <c r="T56" s="34">
        <f t="shared" si="2"/>
        <v>26.92004151817463</v>
      </c>
      <c r="U56" s="33">
        <v>163542.79505000002</v>
      </c>
      <c r="V56" s="35">
        <f t="shared" si="3"/>
        <v>105.72237168695742</v>
      </c>
      <c r="W56" s="36"/>
      <c r="X56" s="33"/>
      <c r="Y56" s="37">
        <f t="shared" si="4"/>
        <v>-40832.84112</v>
      </c>
      <c r="Z56" s="37">
        <f t="shared" si="4"/>
        <v>-2435.3384300000034</v>
      </c>
      <c r="AA56" s="37">
        <f t="shared" si="5"/>
        <v>-2435.3384300000034</v>
      </c>
      <c r="AB56" s="38">
        <f t="shared" si="6"/>
        <v>-11816.162249999994</v>
      </c>
      <c r="AC56" s="39">
        <v>0.255249210360076</v>
      </c>
      <c r="AD56" s="40">
        <v>0.4489861795958051</v>
      </c>
      <c r="AE56" s="40">
        <v>-6.798912943804863</v>
      </c>
      <c r="AF56" s="41">
        <v>-5.7482993197278915</v>
      </c>
      <c r="AG56" s="6"/>
      <c r="AH56" s="74">
        <v>-9169300.26</v>
      </c>
      <c r="AI56" s="75">
        <v>9740976.2</v>
      </c>
    </row>
    <row r="57" spans="1:35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6">
        <v>44</v>
      </c>
      <c r="L57" s="32" t="s">
        <v>30</v>
      </c>
      <c r="M57" s="33">
        <v>578301.94338</v>
      </c>
      <c r="N57" s="33">
        <v>186471.75963999997</v>
      </c>
      <c r="O57" s="34">
        <f t="shared" si="0"/>
        <v>32.244705689579554</v>
      </c>
      <c r="P57" s="33">
        <v>208018.41681</v>
      </c>
      <c r="Q57" s="35">
        <f t="shared" si="1"/>
        <v>89.64194733311507</v>
      </c>
      <c r="R57" s="84">
        <v>641596.2909299999</v>
      </c>
      <c r="S57" s="33">
        <v>172328.70552000002</v>
      </c>
      <c r="T57" s="34">
        <f t="shared" si="2"/>
        <v>26.859367480165435</v>
      </c>
      <c r="U57" s="33">
        <v>158549.75197</v>
      </c>
      <c r="V57" s="35">
        <f t="shared" si="3"/>
        <v>108.69061816798502</v>
      </c>
      <c r="W57" s="36"/>
      <c r="X57" s="33"/>
      <c r="Y57" s="37">
        <f t="shared" si="4"/>
        <v>-63294.34754999995</v>
      </c>
      <c r="Z57" s="37">
        <f t="shared" si="4"/>
        <v>14143.054119999957</v>
      </c>
      <c r="AA57" s="37">
        <f t="shared" si="5"/>
        <v>14143.054119999957</v>
      </c>
      <c r="AB57" s="38">
        <f t="shared" si="6"/>
        <v>49468.66483999998</v>
      </c>
      <c r="AC57" s="39">
        <v>0.06975160335471141</v>
      </c>
      <c r="AD57" s="40">
        <v>0.1309052527621753</v>
      </c>
      <c r="AE57" s="40">
        <v>-3.775231876177857</v>
      </c>
      <c r="AF57" s="41">
        <v>-1.9701269604182226</v>
      </c>
      <c r="AG57" s="6"/>
      <c r="AH57" s="74">
        <v>-13866800</v>
      </c>
      <c r="AI57" s="75">
        <v>11861535.04</v>
      </c>
    </row>
    <row r="58" spans="1:35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76">
        <v>13</v>
      </c>
      <c r="L58" s="32" t="s">
        <v>31</v>
      </c>
      <c r="M58" s="33">
        <v>318338.388</v>
      </c>
      <c r="N58" s="33">
        <v>96986.01865000001</v>
      </c>
      <c r="O58" s="34">
        <f t="shared" si="0"/>
        <v>30.46632838072926</v>
      </c>
      <c r="P58" s="33">
        <v>90771.76133</v>
      </c>
      <c r="Q58" s="35">
        <f t="shared" si="1"/>
        <v>106.84602483079306</v>
      </c>
      <c r="R58" s="84">
        <v>343890.14863999997</v>
      </c>
      <c r="S58" s="33">
        <v>94471.26856999999</v>
      </c>
      <c r="T58" s="34">
        <f t="shared" si="2"/>
        <v>27.471350646015992</v>
      </c>
      <c r="U58" s="33">
        <v>88604.05466</v>
      </c>
      <c r="V58" s="35">
        <f t="shared" si="3"/>
        <v>106.6218345565722</v>
      </c>
      <c r="W58" s="36"/>
      <c r="X58" s="33"/>
      <c r="Y58" s="37">
        <f t="shared" si="4"/>
        <v>-25551.760639999993</v>
      </c>
      <c r="Z58" s="37">
        <f t="shared" si="4"/>
        <v>2514.750080000027</v>
      </c>
      <c r="AA58" s="37">
        <f t="shared" si="5"/>
        <v>2514.750080000027</v>
      </c>
      <c r="AB58" s="38">
        <f t="shared" si="6"/>
        <v>2167.7066699999996</v>
      </c>
      <c r="AC58" s="39">
        <v>0.049998421093168516</v>
      </c>
      <c r="AD58" s="40">
        <v>0.09030886052469876</v>
      </c>
      <c r="AE58" s="40">
        <v>-3.943848368593538</v>
      </c>
      <c r="AF58" s="41">
        <v>-1.7893271461716937</v>
      </c>
      <c r="AG58" s="6"/>
      <c r="AH58" s="74">
        <v>-9840241.37</v>
      </c>
      <c r="AI58" s="75">
        <v>447050.33</v>
      </c>
    </row>
    <row r="59" spans="1:35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76">
        <v>14</v>
      </c>
      <c r="L59" s="32" t="s">
        <v>32</v>
      </c>
      <c r="M59" s="33">
        <v>403183.05782</v>
      </c>
      <c r="N59" s="33">
        <v>129422.08564</v>
      </c>
      <c r="O59" s="34">
        <f t="shared" si="0"/>
        <v>32.10008038030709</v>
      </c>
      <c r="P59" s="33">
        <v>128659.96642</v>
      </c>
      <c r="Q59" s="35">
        <f t="shared" si="1"/>
        <v>100.59235148368695</v>
      </c>
      <c r="R59" s="84">
        <v>445464.86451</v>
      </c>
      <c r="S59" s="33">
        <v>126435.25687000001</v>
      </c>
      <c r="T59" s="34">
        <f t="shared" si="2"/>
        <v>28.382767518393525</v>
      </c>
      <c r="U59" s="33">
        <v>123797.8337</v>
      </c>
      <c r="V59" s="35">
        <f t="shared" si="3"/>
        <v>102.13042756175467</v>
      </c>
      <c r="W59" s="36"/>
      <c r="X59" s="33"/>
      <c r="Y59" s="37">
        <f t="shared" si="4"/>
        <v>-42281.80669</v>
      </c>
      <c r="Z59" s="37">
        <f t="shared" si="4"/>
        <v>2986.828769999993</v>
      </c>
      <c r="AA59" s="37">
        <f t="shared" si="5"/>
        <v>2986.828769999993</v>
      </c>
      <c r="AB59" s="38">
        <f t="shared" si="6"/>
        <v>4862.132719999994</v>
      </c>
      <c r="AC59" s="39">
        <v>0.04139405441298004</v>
      </c>
      <c r="AD59" s="40">
        <v>0.07412297646694198</v>
      </c>
      <c r="AE59" s="40">
        <v>-3.912120397742542</v>
      </c>
      <c r="AF59" s="41">
        <v>-8.045226130653266</v>
      </c>
      <c r="AG59" s="6"/>
      <c r="AH59" s="78">
        <v>-40951926.45</v>
      </c>
      <c r="AI59" s="79">
        <v>31280182.48</v>
      </c>
    </row>
    <row r="60" spans="1:35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77">
        <v>45</v>
      </c>
      <c r="L60" s="32" t="s">
        <v>33</v>
      </c>
      <c r="M60" s="33">
        <v>130335.715</v>
      </c>
      <c r="N60" s="33">
        <v>39958.2428</v>
      </c>
      <c r="O60" s="34">
        <f t="shared" si="0"/>
        <v>30.657938079366808</v>
      </c>
      <c r="P60" s="33">
        <v>40786.00591</v>
      </c>
      <c r="Q60" s="35">
        <f t="shared" si="1"/>
        <v>97.97047273560796</v>
      </c>
      <c r="R60" s="84">
        <v>130335.715</v>
      </c>
      <c r="S60" s="33">
        <v>39888.37597</v>
      </c>
      <c r="T60" s="34">
        <f t="shared" si="2"/>
        <v>30.60433279550429</v>
      </c>
      <c r="U60" s="33">
        <v>42251.52529</v>
      </c>
      <c r="V60" s="35">
        <f t="shared" si="3"/>
        <v>94.4069490893402</v>
      </c>
      <c r="W60" s="36"/>
      <c r="X60" s="33"/>
      <c r="Y60" s="37">
        <f t="shared" si="4"/>
        <v>0</v>
      </c>
      <c r="Z60" s="37">
        <f t="shared" si="4"/>
        <v>69.86682999999903</v>
      </c>
      <c r="AA60" s="37">
        <f t="shared" si="5"/>
        <v>69.86682999999903</v>
      </c>
      <c r="AB60" s="38">
        <f>P60-U60</f>
        <v>-1465.519379999998</v>
      </c>
      <c r="AC60" s="42">
        <v>0</v>
      </c>
      <c r="AD60" s="43">
        <v>0</v>
      </c>
      <c r="AE60" s="43">
        <v>23.225370310270716</v>
      </c>
      <c r="AF60" s="44"/>
      <c r="AG60" s="1"/>
      <c r="AH60" s="74">
        <v>-8662831</v>
      </c>
      <c r="AI60" s="75">
        <v>2738914.53</v>
      </c>
    </row>
    <row r="61" spans="1:35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8" t="s">
        <v>34</v>
      </c>
      <c r="M61" s="49">
        <f>SUM(M19:M60)</f>
        <v>36357680.6868</v>
      </c>
      <c r="N61" s="49">
        <f>SUM(N19:N60)</f>
        <v>10771676.201070001</v>
      </c>
      <c r="O61" s="50">
        <f t="shared" si="0"/>
        <v>29.626961889735608</v>
      </c>
      <c r="P61" s="49">
        <f>SUM(P19:P60)</f>
        <v>9780126.608179998</v>
      </c>
      <c r="Q61" s="51">
        <f>N61/P61*100</f>
        <v>110.13841264652629</v>
      </c>
      <c r="R61" s="49">
        <f>SUM(R19:R60)</f>
        <v>38961347.84982999</v>
      </c>
      <c r="S61" s="49">
        <f>SUM(S19:S60)</f>
        <v>10506571.510949997</v>
      </c>
      <c r="T61" s="52">
        <f t="shared" si="2"/>
        <v>26.96665308255203</v>
      </c>
      <c r="U61" s="49">
        <f>SUM(U19:U60)</f>
        <v>9610931.68272</v>
      </c>
      <c r="V61" s="51">
        <f>S61/U61*100</f>
        <v>109.31896987510913</v>
      </c>
      <c r="W61" s="53">
        <f>SUM(W19:W60)</f>
        <v>0</v>
      </c>
      <c r="X61" s="54">
        <f>SUM(X19:X60)</f>
        <v>0</v>
      </c>
      <c r="Y61" s="55">
        <f t="shared" si="4"/>
        <v>-2603667.1630299836</v>
      </c>
      <c r="Z61" s="55">
        <f t="shared" si="4"/>
        <v>265104.6901200041</v>
      </c>
      <c r="AA61" s="55">
        <f t="shared" si="5"/>
        <v>265104.6901200041</v>
      </c>
      <c r="AB61" s="56">
        <f>P61-U61</f>
        <v>169194.92545999773</v>
      </c>
      <c r="AC61" s="57" t="s">
        <v>35</v>
      </c>
      <c r="AD61" s="58" t="s">
        <v>36</v>
      </c>
      <c r="AH61" s="80">
        <f>SUM(AH19:AH60)</f>
        <v>-916006965.68</v>
      </c>
      <c r="AI61" s="80">
        <f>SUM(AI19:AI60)</f>
        <v>698759605.44</v>
      </c>
    </row>
    <row r="62" spans="1:30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59"/>
      <c r="M62" s="33" t="e">
        <f>#REF!/1000</f>
        <v>#REF!</v>
      </c>
      <c r="N62" s="33" t="e">
        <f>#REF!/1000</f>
        <v>#REF!</v>
      </c>
      <c r="O62" s="60">
        <v>66.7</v>
      </c>
      <c r="P62" s="60">
        <f>SUM(P19:P61)</f>
        <v>19560253.216359995</v>
      </c>
      <c r="Q62" s="60"/>
      <c r="R62" s="60"/>
      <c r="S62" s="60"/>
      <c r="T62" s="60"/>
      <c r="U62" s="60"/>
      <c r="V62" s="61"/>
      <c r="W62" s="62"/>
      <c r="X62" s="62"/>
      <c r="Y62" s="60"/>
      <c r="Z62" s="60"/>
      <c r="AA62" s="81">
        <v>1924530.66369</v>
      </c>
      <c r="AB62" s="60"/>
      <c r="AC62" s="57"/>
      <c r="AD62" s="58"/>
    </row>
    <row r="63" spans="1:30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33" t="e">
        <f>#REF!/1000</f>
        <v>#REF!</v>
      </c>
      <c r="N63" s="33" t="e">
        <f>#REF!/1000</f>
        <v>#REF!</v>
      </c>
      <c r="O63" s="1"/>
      <c r="P63" s="1"/>
      <c r="Q63" s="1"/>
      <c r="R63" s="1"/>
      <c r="S63" s="1"/>
      <c r="T63" s="1"/>
      <c r="U63" s="1"/>
      <c r="V63" s="61"/>
      <c r="W63" s="1"/>
      <c r="X63" s="1"/>
      <c r="Y63" s="1"/>
      <c r="Z63" s="1"/>
      <c r="AA63" s="63">
        <f>AA62+AA61</f>
        <v>2189635.353810004</v>
      </c>
      <c r="AB63" s="1"/>
      <c r="AC63" s="6"/>
      <c r="AD63" s="6"/>
    </row>
    <row r="64" ht="21.75" customHeight="1">
      <c r="V64" s="61"/>
    </row>
    <row r="65" spans="12:22" ht="98.25" customHeight="1">
      <c r="L65" s="95" t="s">
        <v>55</v>
      </c>
      <c r="M65" s="96"/>
      <c r="N65" s="96"/>
      <c r="O65" s="96"/>
      <c r="P65" s="82"/>
      <c r="Q65" s="82"/>
      <c r="R65" s="94" t="s">
        <v>56</v>
      </c>
      <c r="S65" s="94"/>
      <c r="T65" s="94"/>
      <c r="V65" s="61"/>
    </row>
    <row r="66" spans="22:27" ht="12.75">
      <c r="V66" s="83"/>
      <c r="AA66" s="64" t="s">
        <v>40</v>
      </c>
    </row>
  </sheetData>
  <sheetProtection/>
  <mergeCells count="7">
    <mergeCell ref="K3:AB3"/>
    <mergeCell ref="L4:AB4"/>
    <mergeCell ref="M15:Q15"/>
    <mergeCell ref="R15:V15"/>
    <mergeCell ref="Y15:AB15"/>
    <mergeCell ref="R65:T65"/>
    <mergeCell ref="L65:O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2022-02-21T08:06:07Z</cp:lastPrinted>
  <dcterms:created xsi:type="dcterms:W3CDTF">2007-02-26T07:16:01Z</dcterms:created>
  <dcterms:modified xsi:type="dcterms:W3CDTF">2022-05-19T14:03:51Z</dcterms:modified>
  <cp:category/>
  <cp:version/>
  <cp:contentType/>
  <cp:contentStatus/>
</cp:coreProperties>
</file>