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0 год\на 01.11.2020\"/>
    </mc:Choice>
  </mc:AlternateContent>
  <bookViews>
    <workbookView xWindow="0" yWindow="1485" windowWidth="11805" windowHeight="5025"/>
  </bookViews>
  <sheets>
    <sheet name="01.11.2020" sheetId="14" r:id="rId1"/>
  </sheets>
  <externalReferences>
    <externalReference r:id="rId2"/>
  </externalReference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'01.11.2020'!$A$6:$I$661</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'01.11.2020'!$6:$6</definedName>
    <definedName name="_xlnm.Print_Area" localSheetId="0">'01.11.2020'!$A$1:$I$662</definedName>
  </definedNames>
  <calcPr calcId="162913"/>
</workbook>
</file>

<file path=xl/calcChain.xml><?xml version="1.0" encoding="utf-8"?>
<calcChain xmlns="http://schemas.openxmlformats.org/spreadsheetml/2006/main">
  <c r="H375" i="14" l="1"/>
  <c r="I384" i="14"/>
  <c r="I317" i="14"/>
  <c r="I316" i="14"/>
  <c r="H264" i="14"/>
  <c r="I165" i="14"/>
  <c r="I93" i="14"/>
  <c r="I92" i="14"/>
  <c r="C651" i="14" l="1"/>
  <c r="C654" i="14" s="1"/>
  <c r="D655" i="14"/>
  <c r="C605" i="14"/>
  <c r="C619" i="14"/>
  <c r="C615" i="14"/>
  <c r="C611" i="14"/>
  <c r="C597" i="14"/>
  <c r="C593" i="14"/>
  <c r="C585" i="14"/>
  <c r="C576" i="14"/>
  <c r="C567" i="14"/>
  <c r="C561" i="14"/>
  <c r="C549" i="14"/>
  <c r="C652" i="14" l="1"/>
  <c r="D656" i="14"/>
  <c r="C548" i="14"/>
  <c r="C653" i="14"/>
  <c r="D657" i="14"/>
  <c r="D658" i="14"/>
  <c r="C625" i="14" l="1"/>
  <c r="C655" i="14"/>
  <c r="D448" i="14"/>
  <c r="D427" i="14"/>
  <c r="D405" i="14"/>
  <c r="C650" i="14" l="1"/>
  <c r="C649" i="14" s="1"/>
  <c r="C626" i="14" s="1"/>
  <c r="C657" i="14"/>
  <c r="C656" i="14"/>
  <c r="C658" i="14"/>
  <c r="D292" i="14"/>
  <c r="D275" i="14" l="1"/>
  <c r="D274" i="14" s="1"/>
  <c r="D273" i="14" s="1"/>
  <c r="D7" i="14" s="1"/>
  <c r="G277" i="14"/>
  <c r="I658" i="14"/>
  <c r="G658" i="14"/>
  <c r="F658" i="14"/>
  <c r="I657" i="14"/>
  <c r="G657" i="14"/>
  <c r="F657" i="14"/>
  <c r="I656" i="14"/>
  <c r="G656" i="14"/>
  <c r="F656" i="14"/>
  <c r="I655" i="14"/>
  <c r="G655" i="14"/>
  <c r="F655" i="14"/>
  <c r="I654" i="14"/>
  <c r="F654" i="14"/>
  <c r="I653" i="14"/>
  <c r="F653" i="14"/>
  <c r="I11" i="14"/>
  <c r="I12" i="14"/>
  <c r="I13" i="14"/>
  <c r="I14" i="14"/>
  <c r="I15" i="14"/>
  <c r="I16" i="14"/>
  <c r="I17" i="14"/>
  <c r="I18" i="14"/>
  <c r="I20" i="14"/>
  <c r="I21" i="14"/>
  <c r="I22" i="14"/>
  <c r="I23" i="14"/>
  <c r="I25" i="14"/>
  <c r="I26" i="14"/>
  <c r="I27" i="14"/>
  <c r="I28" i="14"/>
  <c r="I33" i="14"/>
  <c r="I34" i="14"/>
  <c r="I36" i="14"/>
  <c r="I37" i="14"/>
  <c r="I39" i="14"/>
  <c r="I40" i="14"/>
  <c r="I42" i="14"/>
  <c r="I43" i="14"/>
  <c r="I46" i="14"/>
  <c r="I47" i="14"/>
  <c r="I48" i="14"/>
  <c r="I49" i="14"/>
  <c r="I50" i="14"/>
  <c r="I51" i="14"/>
  <c r="I52" i="14"/>
  <c r="I53" i="14"/>
  <c r="I55" i="14"/>
  <c r="I56" i="14"/>
  <c r="I58" i="14"/>
  <c r="I59" i="14"/>
  <c r="I60" i="14"/>
  <c r="I61" i="14"/>
  <c r="I62" i="14"/>
  <c r="I63" i="14"/>
  <c r="I64" i="14"/>
  <c r="I65" i="14"/>
  <c r="I66" i="14"/>
  <c r="I67" i="14"/>
  <c r="I68" i="14"/>
  <c r="I69" i="14"/>
  <c r="I70" i="14"/>
  <c r="I71" i="14"/>
  <c r="I72" i="14"/>
  <c r="I73" i="14"/>
  <c r="I76" i="14"/>
  <c r="I77" i="14"/>
  <c r="I79" i="14"/>
  <c r="I80" i="14"/>
  <c r="I81" i="14"/>
  <c r="I82" i="14"/>
  <c r="I83" i="14"/>
  <c r="I85" i="14"/>
  <c r="I86" i="14"/>
  <c r="I87" i="14"/>
  <c r="I88" i="14"/>
  <c r="I89" i="14"/>
  <c r="I90" i="14"/>
  <c r="I91" i="14"/>
  <c r="I97" i="14"/>
  <c r="I98" i="14"/>
  <c r="I99" i="14"/>
  <c r="I101" i="14"/>
  <c r="I102" i="14"/>
  <c r="I104" i="14"/>
  <c r="I106" i="14"/>
  <c r="I107" i="14"/>
  <c r="I108" i="14"/>
  <c r="I109" i="14"/>
  <c r="I110" i="14"/>
  <c r="I111" i="14"/>
  <c r="I118" i="14"/>
  <c r="I119" i="14"/>
  <c r="I120" i="14"/>
  <c r="I121" i="14"/>
  <c r="I122" i="14"/>
  <c r="I123" i="14"/>
  <c r="I124" i="14"/>
  <c r="I125" i="14"/>
  <c r="I126" i="14"/>
  <c r="I127" i="14"/>
  <c r="I128" i="14"/>
  <c r="I129" i="14"/>
  <c r="I131" i="14"/>
  <c r="I132" i="14"/>
  <c r="I133" i="14"/>
  <c r="I134" i="14"/>
  <c r="I135" i="14"/>
  <c r="I136" i="14"/>
  <c r="I137" i="14"/>
  <c r="I138" i="14"/>
  <c r="I139" i="14"/>
  <c r="I140" i="14"/>
  <c r="I142" i="14"/>
  <c r="I143" i="14"/>
  <c r="I148" i="14"/>
  <c r="I149" i="14"/>
  <c r="I150" i="14"/>
  <c r="I151" i="14"/>
  <c r="I152" i="14"/>
  <c r="I153" i="14"/>
  <c r="I156" i="14"/>
  <c r="I157" i="14"/>
  <c r="I158" i="14"/>
  <c r="I159" i="14"/>
  <c r="I160" i="14"/>
  <c r="I162" i="14"/>
  <c r="I163" i="14"/>
  <c r="I164" i="14"/>
  <c r="I166" i="14"/>
  <c r="I169" i="14"/>
  <c r="I170" i="14"/>
  <c r="I171" i="14"/>
  <c r="I172" i="14"/>
  <c r="I174" i="14"/>
  <c r="I175" i="14"/>
  <c r="I178" i="14"/>
  <c r="I182" i="14"/>
  <c r="I184" i="14"/>
  <c r="I187" i="14"/>
  <c r="I188" i="14"/>
  <c r="I189" i="14"/>
  <c r="I190" i="14"/>
  <c r="I191" i="14"/>
  <c r="I192" i="14"/>
  <c r="I193" i="14"/>
  <c r="I214" i="14"/>
  <c r="I265" i="14"/>
  <c r="I273" i="14"/>
  <c r="I274" i="14"/>
  <c r="I275" i="14"/>
  <c r="I276" i="14"/>
  <c r="I277" i="14"/>
  <c r="I280" i="14"/>
  <c r="I281" i="14"/>
  <c r="I282" i="14"/>
  <c r="I283" i="14"/>
  <c r="I300" i="14"/>
  <c r="I301" i="14"/>
  <c r="I302" i="14"/>
  <c r="I303" i="14"/>
  <c r="I304" i="14"/>
  <c r="I305" i="14"/>
  <c r="I306" i="14"/>
  <c r="I307" i="14"/>
  <c r="I308" i="14"/>
  <c r="I309" i="14"/>
  <c r="I310" i="14"/>
  <c r="I311" i="14"/>
  <c r="I318" i="14"/>
  <c r="I319" i="14"/>
  <c r="I322" i="14"/>
  <c r="I323" i="14"/>
  <c r="I326" i="14"/>
  <c r="I327" i="14"/>
  <c r="I354" i="14"/>
  <c r="I359" i="14"/>
  <c r="I360" i="14"/>
  <c r="I361" i="14"/>
  <c r="I362" i="14"/>
  <c r="I363" i="14"/>
  <c r="I370" i="14"/>
  <c r="I371" i="14"/>
  <c r="I375" i="14"/>
  <c r="I376" i="14"/>
  <c r="I377" i="14"/>
  <c r="I378" i="14"/>
  <c r="I379" i="14"/>
  <c r="I380" i="14"/>
  <c r="I381" i="14"/>
  <c r="I382" i="14"/>
  <c r="I383" i="14"/>
  <c r="I385" i="14"/>
  <c r="I386" i="14"/>
  <c r="I387" i="14"/>
  <c r="I399" i="14"/>
  <c r="I400" i="14"/>
  <c r="I405" i="14"/>
  <c r="I406" i="14"/>
  <c r="I407" i="14"/>
  <c r="I408" i="14"/>
  <c r="I409" i="14"/>
  <c r="I410" i="14"/>
  <c r="I411" i="14"/>
  <c r="I413" i="14"/>
  <c r="I414" i="14"/>
  <c r="I415" i="14"/>
  <c r="I416" i="14"/>
  <c r="I417" i="14"/>
  <c r="I418" i="14"/>
  <c r="I419" i="14"/>
  <c r="I420" i="14"/>
  <c r="I421" i="14"/>
  <c r="I422" i="14"/>
  <c r="I423" i="14"/>
  <c r="I424" i="14"/>
  <c r="I425" i="14"/>
  <c r="I426" i="14"/>
  <c r="I427" i="14"/>
  <c r="I428" i="14"/>
  <c r="I429" i="14"/>
  <c r="I430" i="14"/>
  <c r="I431" i="14"/>
  <c r="I432" i="14"/>
  <c r="I433" i="14"/>
  <c r="I435" i="14"/>
  <c r="I436" i="14"/>
  <c r="I437" i="14"/>
  <c r="I438" i="14"/>
  <c r="I439" i="14"/>
  <c r="I440" i="14"/>
  <c r="I441" i="14"/>
  <c r="I442" i="14"/>
  <c r="I443" i="14"/>
  <c r="I444" i="14"/>
  <c r="I447" i="14"/>
  <c r="I448" i="14"/>
  <c r="I449" i="14"/>
  <c r="I450" i="14"/>
  <c r="I451" i="14"/>
  <c r="I452" i="14"/>
  <c r="I453" i="14"/>
  <c r="I454" i="14"/>
  <c r="I456" i="14"/>
  <c r="I457" i="14"/>
  <c r="I460" i="14"/>
  <c r="I461" i="14"/>
  <c r="I462" i="14"/>
  <c r="I463" i="14"/>
  <c r="I474" i="14"/>
  <c r="I475" i="14"/>
  <c r="I481" i="14"/>
  <c r="I482" i="14"/>
  <c r="I485" i="14"/>
  <c r="I486" i="14"/>
  <c r="I497" i="14"/>
  <c r="I498" i="14"/>
  <c r="I500" i="14"/>
  <c r="I501" i="14"/>
  <c r="I502" i="14"/>
  <c r="I503" i="14"/>
  <c r="I504" i="14"/>
  <c r="I505" i="14"/>
  <c r="I506" i="14"/>
  <c r="I507" i="14"/>
  <c r="I514" i="14"/>
  <c r="I515" i="14"/>
  <c r="I516" i="14"/>
  <c r="I520" i="14"/>
  <c r="I548" i="14"/>
  <c r="I549" i="14"/>
  <c r="I550" i="14"/>
  <c r="I551" i="14"/>
  <c r="I552" i="14"/>
  <c r="I553" i="14"/>
  <c r="I554" i="14"/>
  <c r="I556" i="14"/>
  <c r="I558" i="14"/>
  <c r="I559" i="14"/>
  <c r="I560" i="14"/>
  <c r="I561" i="14"/>
  <c r="I562" i="14"/>
  <c r="I563" i="14"/>
  <c r="I564" i="14"/>
  <c r="I565" i="14"/>
  <c r="I566" i="14"/>
  <c r="I567" i="14"/>
  <c r="I568" i="14"/>
  <c r="I569" i="14"/>
  <c r="I570" i="14"/>
  <c r="I571" i="14"/>
  <c r="I573" i="14"/>
  <c r="I574" i="14"/>
  <c r="I576" i="14"/>
  <c r="I578" i="14"/>
  <c r="I579" i="14"/>
  <c r="I580" i="14"/>
  <c r="I581" i="14"/>
  <c r="I582" i="14"/>
  <c r="I583" i="14"/>
  <c r="I584" i="14"/>
  <c r="I585" i="14"/>
  <c r="I586" i="14"/>
  <c r="I587" i="14"/>
  <c r="I588" i="14"/>
  <c r="I589" i="14"/>
  <c r="I590" i="14"/>
  <c r="I591" i="14"/>
  <c r="I592" i="14"/>
  <c r="I593" i="14"/>
  <c r="I594" i="14"/>
  <c r="I595" i="14"/>
  <c r="I596" i="14"/>
  <c r="I599" i="14"/>
  <c r="I600" i="14"/>
  <c r="I601" i="14"/>
  <c r="I602" i="14"/>
  <c r="I603" i="14"/>
  <c r="I605" i="14"/>
  <c r="I606" i="14"/>
  <c r="I607" i="14"/>
  <c r="I608" i="14"/>
  <c r="I609" i="14"/>
  <c r="I610" i="14"/>
  <c r="I611" i="14"/>
  <c r="I612" i="14"/>
  <c r="I613" i="14"/>
  <c r="I614" i="14"/>
  <c r="I615" i="14"/>
  <c r="I616" i="14"/>
  <c r="I617" i="14"/>
  <c r="I618" i="14"/>
  <c r="I619" i="14"/>
  <c r="I620" i="14"/>
  <c r="I621" i="14"/>
  <c r="I622" i="14"/>
  <c r="I623" i="14"/>
  <c r="I624" i="14"/>
  <c r="I625" i="14"/>
  <c r="I626" i="14"/>
  <c r="I627" i="14"/>
  <c r="I628" i="14"/>
  <c r="I630" i="14"/>
  <c r="I632" i="14"/>
  <c r="I639" i="14"/>
  <c r="I640" i="14"/>
  <c r="I641" i="14"/>
  <c r="I642" i="14"/>
  <c r="I643" i="14"/>
  <c r="I644" i="14"/>
  <c r="I645" i="14"/>
  <c r="I646" i="14"/>
  <c r="I647" i="14"/>
  <c r="I648" i="14"/>
  <c r="I649" i="14"/>
  <c r="I650" i="14"/>
  <c r="I651" i="14"/>
  <c r="I652" i="14"/>
  <c r="G11" i="14"/>
  <c r="G12" i="14"/>
  <c r="G13" i="14"/>
  <c r="G14" i="14"/>
  <c r="G15" i="14"/>
  <c r="G16" i="14"/>
  <c r="G17" i="14"/>
  <c r="G18" i="14"/>
  <c r="G19" i="14"/>
  <c r="G20" i="14"/>
  <c r="G21" i="14"/>
  <c r="G22" i="14"/>
  <c r="G23" i="14"/>
  <c r="G25" i="14"/>
  <c r="G26" i="14"/>
  <c r="G27" i="14"/>
  <c r="G28" i="14"/>
  <c r="G29" i="14"/>
  <c r="G30" i="14"/>
  <c r="G31" i="14"/>
  <c r="G32" i="14"/>
  <c r="G33" i="14"/>
  <c r="G34" i="14"/>
  <c r="G35" i="14"/>
  <c r="G36" i="14"/>
  <c r="G37" i="14"/>
  <c r="G38" i="14"/>
  <c r="G39" i="14"/>
  <c r="G40" i="14"/>
  <c r="G41" i="14"/>
  <c r="G42" i="14"/>
  <c r="G43" i="14"/>
  <c r="G44" i="14"/>
  <c r="G45" i="14"/>
  <c r="G46" i="14"/>
  <c r="G47" i="14"/>
  <c r="G48" i="14"/>
  <c r="G49" i="14"/>
  <c r="G50" i="14"/>
  <c r="G51" i="14"/>
  <c r="G52" i="14"/>
  <c r="G53" i="14"/>
  <c r="G54" i="14"/>
  <c r="G55" i="14"/>
  <c r="G56" i="14"/>
  <c r="G58" i="14"/>
  <c r="G59" i="14"/>
  <c r="G60" i="14"/>
  <c r="G61" i="14"/>
  <c r="G62" i="14"/>
  <c r="G63" i="14"/>
  <c r="G64" i="14"/>
  <c r="G65" i="14"/>
  <c r="G66" i="14"/>
  <c r="G67" i="14"/>
  <c r="G68" i="14"/>
  <c r="G69" i="14"/>
  <c r="G70" i="14"/>
  <c r="G71" i="14"/>
  <c r="G72" i="14"/>
  <c r="G73" i="14"/>
  <c r="G74" i="14"/>
  <c r="G75" i="14"/>
  <c r="G76" i="14"/>
  <c r="G77" i="14"/>
  <c r="G79" i="14"/>
  <c r="G80" i="14"/>
  <c r="G81" i="14"/>
  <c r="G82" i="14"/>
  <c r="G83" i="14"/>
  <c r="G85" i="14"/>
  <c r="G86" i="14"/>
  <c r="G87" i="14"/>
  <c r="G88" i="14"/>
  <c r="G89" i="14"/>
  <c r="G90" i="14"/>
  <c r="G91" i="14"/>
  <c r="G97" i="14"/>
  <c r="G98" i="14"/>
  <c r="G99" i="14"/>
  <c r="G100" i="14"/>
  <c r="G101" i="14"/>
  <c r="G102" i="14"/>
  <c r="G104" i="14"/>
  <c r="G105" i="14"/>
  <c r="G106" i="14"/>
  <c r="G107" i="14"/>
  <c r="G108" i="14"/>
  <c r="G109" i="14"/>
  <c r="G110" i="14"/>
  <c r="G111" i="14"/>
  <c r="G115" i="14"/>
  <c r="G118" i="14"/>
  <c r="G119" i="14"/>
  <c r="G120" i="14"/>
  <c r="G121" i="14"/>
  <c r="G122" i="14"/>
  <c r="G123" i="14"/>
  <c r="G124" i="14"/>
  <c r="G125" i="14"/>
  <c r="G126" i="14"/>
  <c r="G127" i="14"/>
  <c r="G128" i="14"/>
  <c r="G129" i="14"/>
  <c r="G131" i="14"/>
  <c r="G132" i="14"/>
  <c r="G133" i="14"/>
  <c r="G134" i="14"/>
  <c r="G135" i="14"/>
  <c r="G136" i="14"/>
  <c r="G137" i="14"/>
  <c r="G138" i="14"/>
  <c r="G139" i="14"/>
  <c r="G140" i="14"/>
  <c r="G142" i="14"/>
  <c r="G143" i="14"/>
  <c r="G147" i="14"/>
  <c r="G148" i="14"/>
  <c r="G149" i="14"/>
  <c r="G150" i="14"/>
  <c r="G151" i="14"/>
  <c r="G152" i="14"/>
  <c r="G153" i="14"/>
  <c r="G154" i="14"/>
  <c r="G155" i="14"/>
  <c r="G156" i="14"/>
  <c r="G157" i="14"/>
  <c r="G158" i="14"/>
  <c r="G159" i="14"/>
  <c r="G160" i="14"/>
  <c r="G161" i="14"/>
  <c r="G162" i="14"/>
  <c r="G163" i="14"/>
  <c r="G164" i="14"/>
  <c r="G166" i="14"/>
  <c r="G167" i="14"/>
  <c r="G168" i="14"/>
  <c r="G169" i="14"/>
  <c r="G170" i="14"/>
  <c r="G171" i="14"/>
  <c r="G172" i="14"/>
  <c r="G173" i="14"/>
  <c r="G174" i="14"/>
  <c r="G175" i="14"/>
  <c r="G176" i="14"/>
  <c r="G177" i="14"/>
  <c r="G179" i="14"/>
  <c r="G180" i="14"/>
  <c r="G182" i="14"/>
  <c r="G184" i="14"/>
  <c r="G190" i="14"/>
  <c r="G191" i="14"/>
  <c r="G192" i="14"/>
  <c r="G193" i="14"/>
  <c r="G194" i="14"/>
  <c r="G195" i="14"/>
  <c r="G196" i="14"/>
  <c r="G197" i="14"/>
  <c r="G198" i="14"/>
  <c r="G199" i="14"/>
  <c r="G200" i="14"/>
  <c r="G201" i="14"/>
  <c r="G202" i="14"/>
  <c r="G203" i="14"/>
  <c r="G204" i="14"/>
  <c r="G205" i="14"/>
  <c r="G206" i="14"/>
  <c r="G207" i="14"/>
  <c r="G208" i="14"/>
  <c r="G209" i="14"/>
  <c r="G211" i="14"/>
  <c r="G213" i="14"/>
  <c r="G214" i="14"/>
  <c r="G215" i="14"/>
  <c r="G217" i="14"/>
  <c r="G218" i="14"/>
  <c r="G219" i="14"/>
  <c r="G221" i="14"/>
  <c r="G222" i="14"/>
  <c r="G223" i="14"/>
  <c r="G224" i="14"/>
  <c r="G225" i="14"/>
  <c r="G226" i="14"/>
  <c r="G228" i="14"/>
  <c r="G229" i="14"/>
  <c r="G230" i="14"/>
  <c r="G231" i="14"/>
  <c r="G232" i="14"/>
  <c r="G233" i="14"/>
  <c r="G234" i="14"/>
  <c r="G235" i="14"/>
  <c r="G236" i="14"/>
  <c r="G237" i="14"/>
  <c r="G238" i="14"/>
  <c r="G239" i="14"/>
  <c r="G240" i="14"/>
  <c r="G241" i="14"/>
  <c r="G242" i="14"/>
  <c r="G243" i="14"/>
  <c r="G244" i="14"/>
  <c r="G245" i="14"/>
  <c r="G246" i="14"/>
  <c r="G247" i="14"/>
  <c r="G248" i="14"/>
  <c r="G249" i="14"/>
  <c r="G250" i="14"/>
  <c r="G251" i="14"/>
  <c r="G252" i="14"/>
  <c r="G253" i="14"/>
  <c r="G254" i="14"/>
  <c r="G255" i="14"/>
  <c r="G258" i="14"/>
  <c r="G259" i="14"/>
  <c r="G260" i="14"/>
  <c r="G261" i="14"/>
  <c r="G262" i="14"/>
  <c r="G263" i="14"/>
  <c r="G273" i="14"/>
  <c r="G274" i="14"/>
  <c r="G275" i="14"/>
  <c r="G276" i="14"/>
  <c r="G278" i="14"/>
  <c r="G279" i="14"/>
  <c r="G280" i="14"/>
  <c r="G281" i="14"/>
  <c r="G282" i="14"/>
  <c r="G283" i="14"/>
  <c r="G284" i="14"/>
  <c r="G285" i="14"/>
  <c r="G286" i="14"/>
  <c r="G287" i="14"/>
  <c r="G288" i="14"/>
  <c r="G289" i="14"/>
  <c r="G290" i="14"/>
  <c r="G291" i="14"/>
  <c r="G292" i="14"/>
  <c r="G293" i="14"/>
  <c r="G294" i="14"/>
  <c r="G295" i="14"/>
  <c r="G296" i="14"/>
  <c r="G297" i="14"/>
  <c r="G298" i="14"/>
  <c r="G299" i="14"/>
  <c r="G300" i="14"/>
  <c r="G301" i="14"/>
  <c r="G302" i="14"/>
  <c r="G303" i="14"/>
  <c r="G304" i="14"/>
  <c r="G305" i="14"/>
  <c r="G306" i="14"/>
  <c r="G307" i="14"/>
  <c r="G308" i="14"/>
  <c r="G309" i="14"/>
  <c r="G310" i="14"/>
  <c r="G311" i="14"/>
  <c r="G312" i="14"/>
  <c r="G313" i="14"/>
  <c r="G314" i="14"/>
  <c r="G315" i="14"/>
  <c r="G318" i="14"/>
  <c r="G319" i="14"/>
  <c r="G320" i="14"/>
  <c r="G321" i="14"/>
  <c r="G322" i="14"/>
  <c r="G323" i="14"/>
  <c r="G324" i="14"/>
  <c r="G325" i="14"/>
  <c r="G326" i="14"/>
  <c r="G327" i="14"/>
  <c r="G328" i="14"/>
  <c r="G329" i="14"/>
  <c r="G330" i="14"/>
  <c r="G331" i="14"/>
  <c r="G332" i="14"/>
  <c r="G333" i="14"/>
  <c r="G334" i="14"/>
  <c r="G335" i="14"/>
  <c r="G336" i="14"/>
  <c r="G337" i="14"/>
  <c r="G338" i="14"/>
  <c r="G339" i="14"/>
  <c r="G340" i="14"/>
  <c r="G341" i="14"/>
  <c r="G342" i="14"/>
  <c r="G343" i="14"/>
  <c r="G344" i="14"/>
  <c r="G345" i="14"/>
  <c r="G346" i="14"/>
  <c r="G347" i="14"/>
  <c r="G348" i="14"/>
  <c r="G349" i="14"/>
  <c r="G350" i="14"/>
  <c r="G351" i="14"/>
  <c r="G352" i="14"/>
  <c r="G353" i="14"/>
  <c r="G354" i="14"/>
  <c r="G357" i="14"/>
  <c r="G358" i="14"/>
  <c r="G359" i="14"/>
  <c r="G360" i="14"/>
  <c r="G361" i="14"/>
  <c r="G362" i="14"/>
  <c r="G363" i="14"/>
  <c r="G364" i="14"/>
  <c r="G365" i="14"/>
  <c r="G366" i="14"/>
  <c r="G367" i="14"/>
  <c r="G368" i="14"/>
  <c r="G369" i="14"/>
  <c r="G370" i="14"/>
  <c r="G371" i="14"/>
  <c r="G372" i="14"/>
  <c r="G373" i="14"/>
  <c r="G374" i="14"/>
  <c r="G375" i="14"/>
  <c r="G376" i="14"/>
  <c r="G377" i="14"/>
  <c r="G378" i="14"/>
  <c r="G379" i="14"/>
  <c r="G380" i="14"/>
  <c r="G381" i="14"/>
  <c r="G382" i="14"/>
  <c r="G383" i="14"/>
  <c r="G385" i="14"/>
  <c r="G386" i="14"/>
  <c r="G387" i="14"/>
  <c r="G390" i="14"/>
  <c r="G391" i="14"/>
  <c r="G392" i="14"/>
  <c r="G393" i="14"/>
  <c r="G396" i="14"/>
  <c r="G397" i="14"/>
  <c r="G398" i="14"/>
  <c r="G399" i="14"/>
  <c r="G400" i="14"/>
  <c r="G401" i="14"/>
  <c r="G402" i="14"/>
  <c r="G405" i="14"/>
  <c r="G406" i="14"/>
  <c r="G407" i="14"/>
  <c r="G408" i="14"/>
  <c r="G409" i="14"/>
  <c r="G410" i="14"/>
  <c r="G411" i="14"/>
  <c r="G412" i="14"/>
  <c r="G413" i="14"/>
  <c r="G414" i="14"/>
  <c r="G415" i="14"/>
  <c r="G416" i="14"/>
  <c r="G417" i="14"/>
  <c r="G418" i="14"/>
  <c r="G419" i="14"/>
  <c r="G420" i="14"/>
  <c r="G421" i="14"/>
  <c r="G422" i="14"/>
  <c r="G423" i="14"/>
  <c r="G424" i="14"/>
  <c r="G425" i="14"/>
  <c r="G426" i="14"/>
  <c r="G427" i="14"/>
  <c r="G428" i="14"/>
  <c r="G429" i="14"/>
  <c r="G430" i="14"/>
  <c r="G431" i="14"/>
  <c r="G432" i="14"/>
  <c r="G433" i="14"/>
  <c r="G434" i="14"/>
  <c r="G435" i="14"/>
  <c r="G436" i="14"/>
  <c r="G437" i="14"/>
  <c r="G438" i="14"/>
  <c r="G439" i="14"/>
  <c r="G440" i="14"/>
  <c r="G441" i="14"/>
  <c r="G442" i="14"/>
  <c r="G443" i="14"/>
  <c r="G444" i="14"/>
  <c r="G445" i="14"/>
  <c r="G446" i="14"/>
  <c r="G447" i="14"/>
  <c r="G448" i="14"/>
  <c r="G449" i="14"/>
  <c r="G450" i="14"/>
  <c r="G451" i="14"/>
  <c r="G452" i="14"/>
  <c r="G453" i="14"/>
  <c r="G454" i="14"/>
  <c r="G455" i="14"/>
  <c r="G456" i="14"/>
  <c r="G457" i="14"/>
  <c r="G458" i="14"/>
  <c r="G459" i="14"/>
  <c r="G460" i="14"/>
  <c r="G461" i="14"/>
  <c r="G462" i="14"/>
  <c r="G463" i="14"/>
  <c r="G469" i="14"/>
  <c r="G470" i="14"/>
  <c r="G474" i="14"/>
  <c r="G475" i="14"/>
  <c r="G478" i="14"/>
  <c r="G479" i="14"/>
  <c r="G480" i="14"/>
  <c r="G481" i="14"/>
  <c r="G482" i="14"/>
  <c r="G483" i="14"/>
  <c r="G484" i="14"/>
  <c r="G485" i="14"/>
  <c r="G486" i="14"/>
  <c r="G487" i="14"/>
  <c r="G488" i="14"/>
  <c r="G489" i="14"/>
  <c r="G490" i="14"/>
  <c r="G491" i="14"/>
  <c r="G492" i="14"/>
  <c r="G493" i="14"/>
  <c r="G548" i="14"/>
  <c r="G549" i="14"/>
  <c r="G550" i="14"/>
  <c r="G551" i="14"/>
  <c r="G552" i="14"/>
  <c r="G553" i="14"/>
  <c r="G554" i="14"/>
  <c r="G555" i="14"/>
  <c r="G556" i="14"/>
  <c r="G557" i="14"/>
  <c r="G558" i="14"/>
  <c r="G559" i="14"/>
  <c r="G560" i="14"/>
  <c r="G561" i="14"/>
  <c r="G562" i="14"/>
  <c r="G563" i="14"/>
  <c r="G564" i="14"/>
  <c r="G565" i="14"/>
  <c r="G566" i="14"/>
  <c r="G567" i="14"/>
  <c r="G568" i="14"/>
  <c r="G569" i="14"/>
  <c r="G570" i="14"/>
  <c r="G571" i="14"/>
  <c r="G572" i="14"/>
  <c r="G573" i="14"/>
  <c r="G574" i="14"/>
  <c r="G575" i="14"/>
  <c r="G576" i="14"/>
  <c r="G577" i="14"/>
  <c r="G578" i="14"/>
  <c r="G579" i="14"/>
  <c r="G580" i="14"/>
  <c r="G581" i="14"/>
  <c r="G582" i="14"/>
  <c r="G583" i="14"/>
  <c r="G584" i="14"/>
  <c r="G585" i="14"/>
  <c r="G586" i="14"/>
  <c r="G587" i="14"/>
  <c r="G588" i="14"/>
  <c r="G589" i="14"/>
  <c r="G590" i="14"/>
  <c r="G591" i="14"/>
  <c r="G592" i="14"/>
  <c r="G593" i="14"/>
  <c r="G594" i="14"/>
  <c r="G595" i="14"/>
  <c r="G596" i="14"/>
  <c r="G597" i="14"/>
  <c r="G598" i="14"/>
  <c r="G599" i="14"/>
  <c r="G600" i="14"/>
  <c r="G601" i="14"/>
  <c r="G602" i="14"/>
  <c r="G603" i="14"/>
  <c r="G604" i="14"/>
  <c r="G605" i="14"/>
  <c r="G606" i="14"/>
  <c r="G607" i="14"/>
  <c r="G608" i="14"/>
  <c r="G609" i="14"/>
  <c r="G610" i="14"/>
  <c r="G611" i="14"/>
  <c r="G612" i="14"/>
  <c r="G613" i="14"/>
  <c r="G614" i="14"/>
  <c r="G615" i="14"/>
  <c r="G616" i="14"/>
  <c r="G617" i="14"/>
  <c r="G618" i="14"/>
  <c r="G619" i="14"/>
  <c r="G620" i="14"/>
  <c r="G621" i="14"/>
  <c r="G622" i="14"/>
  <c r="G623" i="14"/>
  <c r="G624" i="14"/>
  <c r="G629" i="14"/>
  <c r="G630" i="14"/>
  <c r="G631" i="14"/>
  <c r="G632" i="14"/>
  <c r="G633" i="14"/>
  <c r="G634" i="14"/>
  <c r="G635" i="14"/>
  <c r="G636" i="14"/>
  <c r="G637" i="14"/>
  <c r="G638" i="14"/>
  <c r="G641" i="14"/>
  <c r="G642" i="14"/>
  <c r="G645" i="14"/>
  <c r="G646" i="14"/>
  <c r="G647" i="14"/>
  <c r="G648" i="14"/>
  <c r="F11" i="14"/>
  <c r="F12" i="14"/>
  <c r="F13" i="14"/>
  <c r="F14" i="14"/>
  <c r="F15" i="14"/>
  <c r="F16" i="14"/>
  <c r="F17" i="14"/>
  <c r="F18" i="14"/>
  <c r="F19" i="14"/>
  <c r="F20" i="14"/>
  <c r="F21" i="14"/>
  <c r="F22" i="14"/>
  <c r="F23" i="14"/>
  <c r="F25" i="14"/>
  <c r="F26" i="14"/>
  <c r="F27" i="14"/>
  <c r="F28" i="14"/>
  <c r="F29" i="14"/>
  <c r="F30" i="14"/>
  <c r="F31" i="14"/>
  <c r="F32" i="14"/>
  <c r="F33" i="14"/>
  <c r="F34" i="14"/>
  <c r="F35" i="14"/>
  <c r="F36" i="14"/>
  <c r="F37" i="14"/>
  <c r="F38" i="14"/>
  <c r="F39" i="14"/>
  <c r="F40" i="14"/>
  <c r="F41" i="14"/>
  <c r="F42" i="14"/>
  <c r="F43" i="14"/>
  <c r="F44" i="14"/>
  <c r="F45" i="14"/>
  <c r="F46" i="14"/>
  <c r="F47" i="14"/>
  <c r="F48" i="14"/>
  <c r="F49" i="14"/>
  <c r="F50" i="14"/>
  <c r="F51" i="14"/>
  <c r="F52" i="14"/>
  <c r="F53" i="14"/>
  <c r="F54" i="14"/>
  <c r="F55" i="14"/>
  <c r="F56" i="14"/>
  <c r="F58" i="14"/>
  <c r="F59" i="14"/>
  <c r="F60" i="14"/>
  <c r="F61" i="14"/>
  <c r="F62" i="14"/>
  <c r="F63" i="14"/>
  <c r="F64" i="14"/>
  <c r="F65" i="14"/>
  <c r="F66" i="14"/>
  <c r="F67" i="14"/>
  <c r="F68" i="14"/>
  <c r="F69" i="14"/>
  <c r="F70" i="14"/>
  <c r="F71" i="14"/>
  <c r="F72" i="14"/>
  <c r="F73" i="14"/>
  <c r="F74" i="14"/>
  <c r="F75" i="14"/>
  <c r="F76" i="14"/>
  <c r="F77" i="14"/>
  <c r="F79" i="14"/>
  <c r="F80" i="14"/>
  <c r="F81" i="14"/>
  <c r="F82" i="14"/>
  <c r="F83" i="14"/>
  <c r="F85" i="14"/>
  <c r="F86" i="14"/>
  <c r="F87" i="14"/>
  <c r="F88" i="14"/>
  <c r="F89" i="14"/>
  <c r="F90" i="14"/>
  <c r="F91" i="14"/>
  <c r="F97" i="14"/>
  <c r="F98" i="14"/>
  <c r="F99" i="14"/>
  <c r="F100" i="14"/>
  <c r="F101" i="14"/>
  <c r="F102" i="14"/>
  <c r="F104" i="14"/>
  <c r="F105" i="14"/>
  <c r="F106" i="14"/>
  <c r="F107" i="14"/>
  <c r="F108" i="14"/>
  <c r="F109" i="14"/>
  <c r="F110" i="14"/>
  <c r="F111" i="14"/>
  <c r="F115" i="14"/>
  <c r="F118" i="14"/>
  <c r="F119" i="14"/>
  <c r="F120" i="14"/>
  <c r="F121" i="14"/>
  <c r="F122" i="14"/>
  <c r="F123" i="14"/>
  <c r="F124" i="14"/>
  <c r="F125" i="14"/>
  <c r="F126" i="14"/>
  <c r="F127" i="14"/>
  <c r="F128" i="14"/>
  <c r="F129" i="14"/>
  <c r="F131" i="14"/>
  <c r="F132" i="14"/>
  <c r="F133" i="14"/>
  <c r="F134" i="14"/>
  <c r="F135" i="14"/>
  <c r="F136" i="14"/>
  <c r="F137" i="14"/>
  <c r="F138" i="14"/>
  <c r="F139" i="14"/>
  <c r="F140" i="14"/>
  <c r="F142" i="14"/>
  <c r="F143" i="14"/>
  <c r="F147" i="14"/>
  <c r="F148" i="14"/>
  <c r="F149" i="14"/>
  <c r="F150" i="14"/>
  <c r="F151" i="14"/>
  <c r="F152" i="14"/>
  <c r="F153" i="14"/>
  <c r="F154" i="14"/>
  <c r="F155" i="14"/>
  <c r="F156" i="14"/>
  <c r="F157" i="14"/>
  <c r="F158" i="14"/>
  <c r="F159" i="14"/>
  <c r="F160" i="14"/>
  <c r="F161" i="14"/>
  <c r="F162" i="14"/>
  <c r="F163" i="14"/>
  <c r="F164" i="14"/>
  <c r="F166" i="14"/>
  <c r="F167" i="14"/>
  <c r="F168" i="14"/>
  <c r="F169" i="14"/>
  <c r="F170" i="14"/>
  <c r="F171" i="14"/>
  <c r="F172" i="14"/>
  <c r="F173" i="14"/>
  <c r="F174" i="14"/>
  <c r="F175" i="14"/>
  <c r="F176" i="14"/>
  <c r="F177" i="14"/>
  <c r="F179" i="14"/>
  <c r="F180" i="14"/>
  <c r="F182" i="14"/>
  <c r="F184" i="14"/>
  <c r="F190" i="14"/>
  <c r="F191" i="14"/>
  <c r="F192" i="14"/>
  <c r="F193" i="14"/>
  <c r="F194" i="14"/>
  <c r="F195" i="14"/>
  <c r="F196" i="14"/>
  <c r="F197" i="14"/>
  <c r="F198" i="14"/>
  <c r="F199" i="14"/>
  <c r="F200" i="14"/>
  <c r="F201" i="14"/>
  <c r="F202" i="14"/>
  <c r="F203" i="14"/>
  <c r="F204" i="14"/>
  <c r="F205" i="14"/>
  <c r="F206" i="14"/>
  <c r="F207" i="14"/>
  <c r="F208" i="14"/>
  <c r="F209" i="14"/>
  <c r="F211" i="14"/>
  <c r="F213" i="14"/>
  <c r="F214" i="14"/>
  <c r="F215" i="14"/>
  <c r="F217" i="14"/>
  <c r="F218" i="14"/>
  <c r="F219" i="14"/>
  <c r="F221" i="14"/>
  <c r="F222" i="14"/>
  <c r="F223" i="14"/>
  <c r="F224" i="14"/>
  <c r="F225" i="14"/>
  <c r="F226" i="14"/>
  <c r="F228" i="14"/>
  <c r="F229" i="14"/>
  <c r="F230" i="14"/>
  <c r="F231" i="14"/>
  <c r="F232" i="14"/>
  <c r="F233" i="14"/>
  <c r="F234" i="14"/>
  <c r="F235" i="14"/>
  <c r="F236" i="14"/>
  <c r="F237" i="14"/>
  <c r="F238" i="14"/>
  <c r="F239" i="14"/>
  <c r="F240" i="14"/>
  <c r="F241" i="14"/>
  <c r="F242" i="14"/>
  <c r="F243" i="14"/>
  <c r="F244" i="14"/>
  <c r="F245" i="14"/>
  <c r="F246" i="14"/>
  <c r="F247" i="14"/>
  <c r="F248" i="14"/>
  <c r="F249" i="14"/>
  <c r="F250" i="14"/>
  <c r="F251" i="14"/>
  <c r="F252" i="14"/>
  <c r="F253" i="14"/>
  <c r="F254" i="14"/>
  <c r="F255" i="14"/>
  <c r="F258" i="14"/>
  <c r="F259" i="14"/>
  <c r="F260" i="14"/>
  <c r="F261" i="14"/>
  <c r="F262" i="14"/>
  <c r="F263" i="14"/>
  <c r="F273" i="14"/>
  <c r="F274" i="14"/>
  <c r="F275" i="14"/>
  <c r="F276" i="14"/>
  <c r="F277" i="14"/>
  <c r="F278" i="14"/>
  <c r="F279" i="14"/>
  <c r="F280" i="14"/>
  <c r="F281" i="14"/>
  <c r="F282" i="14"/>
  <c r="F283" i="14"/>
  <c r="F284" i="14"/>
  <c r="F285" i="14"/>
  <c r="F292" i="14"/>
  <c r="F293" i="14"/>
  <c r="F294" i="14"/>
  <c r="F295" i="14"/>
  <c r="F296" i="14"/>
  <c r="F297" i="14"/>
  <c r="F298" i="14"/>
  <c r="F299" i="14"/>
  <c r="F300" i="14"/>
  <c r="F301" i="14"/>
  <c r="F302" i="14"/>
  <c r="F303" i="14"/>
  <c r="F304" i="14"/>
  <c r="F305" i="14"/>
  <c r="F306" i="14"/>
  <c r="F307" i="14"/>
  <c r="F308" i="14"/>
  <c r="F309" i="14"/>
  <c r="F310" i="14"/>
  <c r="F311" i="14"/>
  <c r="F312" i="14"/>
  <c r="F313" i="14"/>
  <c r="F314" i="14"/>
  <c r="F315" i="14"/>
  <c r="F318" i="14"/>
  <c r="F319" i="14"/>
  <c r="F320" i="14"/>
  <c r="F321" i="14"/>
  <c r="F322" i="14"/>
  <c r="F323" i="14"/>
  <c r="F324" i="14"/>
  <c r="F325" i="14"/>
  <c r="F326" i="14"/>
  <c r="F327" i="14"/>
  <c r="F328" i="14"/>
  <c r="F329" i="14"/>
  <c r="F330" i="14"/>
  <c r="F331" i="14"/>
  <c r="F332" i="14"/>
  <c r="F333" i="14"/>
  <c r="F334" i="14"/>
  <c r="F335" i="14"/>
  <c r="F336" i="14"/>
  <c r="F337" i="14"/>
  <c r="F338" i="14"/>
  <c r="F339" i="14"/>
  <c r="F340" i="14"/>
  <c r="F341" i="14"/>
  <c r="F342" i="14"/>
  <c r="F343" i="14"/>
  <c r="F344" i="14"/>
  <c r="F345" i="14"/>
  <c r="F346" i="14"/>
  <c r="F347" i="14"/>
  <c r="F348" i="14"/>
  <c r="F349" i="14"/>
  <c r="F350" i="14"/>
  <c r="F351" i="14"/>
  <c r="F354" i="14"/>
  <c r="F357" i="14"/>
  <c r="F358" i="14"/>
  <c r="F359" i="14"/>
  <c r="F360" i="14"/>
  <c r="F361" i="14"/>
  <c r="F362" i="14"/>
  <c r="F363" i="14"/>
  <c r="F364" i="14"/>
  <c r="F365" i="14"/>
  <c r="F366" i="14"/>
  <c r="F367" i="14"/>
  <c r="F368" i="14"/>
  <c r="F369" i="14"/>
  <c r="F370" i="14"/>
  <c r="F371" i="14"/>
  <c r="F372" i="14"/>
  <c r="F373" i="14"/>
  <c r="F374" i="14"/>
  <c r="F375" i="14"/>
  <c r="F376" i="14"/>
  <c r="F377" i="14"/>
  <c r="F378" i="14"/>
  <c r="F379" i="14"/>
  <c r="F380" i="14"/>
  <c r="F381" i="14"/>
  <c r="F382" i="14"/>
  <c r="F383" i="14"/>
  <c r="F385" i="14"/>
  <c r="F386" i="14"/>
  <c r="F387" i="14"/>
  <c r="F390" i="14"/>
  <c r="F391" i="14"/>
  <c r="F392" i="14"/>
  <c r="F393" i="14"/>
  <c r="F396" i="14"/>
  <c r="F397" i="14"/>
  <c r="F398" i="14"/>
  <c r="F399" i="14"/>
  <c r="F400" i="14"/>
  <c r="F401" i="14"/>
  <c r="F402" i="14"/>
  <c r="F405" i="14"/>
  <c r="F406" i="14"/>
  <c r="F407" i="14"/>
  <c r="F408" i="14"/>
  <c r="F409" i="14"/>
  <c r="F410" i="14"/>
  <c r="F411" i="14"/>
  <c r="F412" i="14"/>
  <c r="F413" i="14"/>
  <c r="F414" i="14"/>
  <c r="F415" i="14"/>
  <c r="F416" i="14"/>
  <c r="F417" i="14"/>
  <c r="F418" i="14"/>
  <c r="F419" i="14"/>
  <c r="F420" i="14"/>
  <c r="F421" i="14"/>
  <c r="F422" i="14"/>
  <c r="F423" i="14"/>
  <c r="F424" i="14"/>
  <c r="F425" i="14"/>
  <c r="F426" i="14"/>
  <c r="F427" i="14"/>
  <c r="F428" i="14"/>
  <c r="F429" i="14"/>
  <c r="F430" i="14"/>
  <c r="F431" i="14"/>
  <c r="F432" i="14"/>
  <c r="F433" i="14"/>
  <c r="F434" i="14"/>
  <c r="F435" i="14"/>
  <c r="F436" i="14"/>
  <c r="F437" i="14"/>
  <c r="F438" i="14"/>
  <c r="F439" i="14"/>
  <c r="F440" i="14"/>
  <c r="F441" i="14"/>
  <c r="F442" i="14"/>
  <c r="F443" i="14"/>
  <c r="F444" i="14"/>
  <c r="F445" i="14"/>
  <c r="F446" i="14"/>
  <c r="F447" i="14"/>
  <c r="F448" i="14"/>
  <c r="F449" i="14"/>
  <c r="F450" i="14"/>
  <c r="F451" i="14"/>
  <c r="F452" i="14"/>
  <c r="F453" i="14"/>
  <c r="F454" i="14"/>
  <c r="F455" i="14"/>
  <c r="F456" i="14"/>
  <c r="F457" i="14"/>
  <c r="F458" i="14"/>
  <c r="F459" i="14"/>
  <c r="F460" i="14"/>
  <c r="F462" i="14"/>
  <c r="F463" i="14"/>
  <c r="F474" i="14"/>
  <c r="F475" i="14"/>
  <c r="F476" i="14"/>
  <c r="F477" i="14"/>
  <c r="F478" i="14"/>
  <c r="F479" i="14"/>
  <c r="F480" i="14"/>
  <c r="F481" i="14"/>
  <c r="F482" i="14"/>
  <c r="F483" i="14"/>
  <c r="F484" i="14"/>
  <c r="F485" i="14"/>
  <c r="F486" i="14"/>
  <c r="F487" i="14"/>
  <c r="F488" i="14"/>
  <c r="F489" i="14"/>
  <c r="F490" i="14"/>
  <c r="F491" i="14"/>
  <c r="F492" i="14"/>
  <c r="F493" i="14"/>
  <c r="F548" i="14"/>
  <c r="F549" i="14"/>
  <c r="F550" i="14"/>
  <c r="F551" i="14"/>
  <c r="F552" i="14"/>
  <c r="F553" i="14"/>
  <c r="F554" i="14"/>
  <c r="F555" i="14"/>
  <c r="F556" i="14"/>
  <c r="F557" i="14"/>
  <c r="F558" i="14"/>
  <c r="F559" i="14"/>
  <c r="F560" i="14"/>
  <c r="F561" i="14"/>
  <c r="F562" i="14"/>
  <c r="F563" i="14"/>
  <c r="F564" i="14"/>
  <c r="F565" i="14"/>
  <c r="F566" i="14"/>
  <c r="F567" i="14"/>
  <c r="F568" i="14"/>
  <c r="F569" i="14"/>
  <c r="F570" i="14"/>
  <c r="F571" i="14"/>
  <c r="F572" i="14"/>
  <c r="F573" i="14"/>
  <c r="F574" i="14"/>
  <c r="F575" i="14"/>
  <c r="F576" i="14"/>
  <c r="F577" i="14"/>
  <c r="F578" i="14"/>
  <c r="F579" i="14"/>
  <c r="F580" i="14"/>
  <c r="F581" i="14"/>
  <c r="F582" i="14"/>
  <c r="F583" i="14"/>
  <c r="F584" i="14"/>
  <c r="F585" i="14"/>
  <c r="F586" i="14"/>
  <c r="F587" i="14"/>
  <c r="F588" i="14"/>
  <c r="F589" i="14"/>
  <c r="F590" i="14"/>
  <c r="F591" i="14"/>
  <c r="F592" i="14"/>
  <c r="F593" i="14"/>
  <c r="F594" i="14"/>
  <c r="F595" i="14"/>
  <c r="F596" i="14"/>
  <c r="F597" i="14"/>
  <c r="F598" i="14"/>
  <c r="F599" i="14"/>
  <c r="F600" i="14"/>
  <c r="F601" i="14"/>
  <c r="F602" i="14"/>
  <c r="F603" i="14"/>
  <c r="F604" i="14"/>
  <c r="F605" i="14"/>
  <c r="F606" i="14"/>
  <c r="F607" i="14"/>
  <c r="F608" i="14"/>
  <c r="F609" i="14"/>
  <c r="F610" i="14"/>
  <c r="F611" i="14"/>
  <c r="F612" i="14"/>
  <c r="F613" i="14"/>
  <c r="F614" i="14"/>
  <c r="F615" i="14"/>
  <c r="F616" i="14"/>
  <c r="F617" i="14"/>
  <c r="F618" i="14"/>
  <c r="F619" i="14"/>
  <c r="F620" i="14"/>
  <c r="F621" i="14"/>
  <c r="F622" i="14"/>
  <c r="F623" i="14"/>
  <c r="F624" i="14"/>
  <c r="F629" i="14"/>
  <c r="F630" i="14"/>
  <c r="F631" i="14"/>
  <c r="F632" i="14"/>
  <c r="F633" i="14"/>
  <c r="F634" i="14"/>
  <c r="F635" i="14"/>
  <c r="F636" i="14"/>
  <c r="F637" i="14"/>
  <c r="F638" i="14"/>
  <c r="F641" i="14"/>
  <c r="F642" i="14"/>
  <c r="F645" i="14"/>
  <c r="F646" i="14"/>
  <c r="F647" i="14"/>
  <c r="F648" i="14"/>
  <c r="F649" i="14"/>
  <c r="F650" i="14"/>
  <c r="F651" i="14"/>
  <c r="F652" i="14"/>
  <c r="D625" i="14" l="1"/>
  <c r="D651" i="14"/>
  <c r="J201" i="14"/>
  <c r="D654" i="14" l="1"/>
  <c r="G654" i="14" s="1"/>
  <c r="D652" i="14"/>
  <c r="G652" i="14" s="1"/>
  <c r="D650" i="14"/>
  <c r="D653" i="14"/>
  <c r="G653" i="14" s="1"/>
  <c r="G651" i="14"/>
  <c r="K8" i="14"/>
  <c r="J8" i="14"/>
  <c r="D649" i="14" l="1"/>
  <c r="G650" i="14"/>
  <c r="J288" i="14"/>
  <c r="J460" i="14"/>
  <c r="J416" i="14"/>
  <c r="J290" i="14"/>
  <c r="D626" i="14" l="1"/>
  <c r="G649" i="14"/>
  <c r="J278" i="14"/>
  <c r="J277" i="14" l="1"/>
  <c r="I8" i="14"/>
  <c r="I9" i="14"/>
  <c r="I10" i="14"/>
  <c r="G8" i="14"/>
  <c r="G9" i="14"/>
  <c r="G10" i="14"/>
  <c r="F8" i="14"/>
  <c r="F9" i="14"/>
  <c r="F10" i="14"/>
  <c r="J7" i="14" l="1"/>
  <c r="I7" i="14"/>
  <c r="F7" i="14" l="1"/>
  <c r="G7" i="14" l="1"/>
</calcChain>
</file>

<file path=xl/sharedStrings.xml><?xml version="1.0" encoding="utf-8"?>
<sst xmlns="http://schemas.openxmlformats.org/spreadsheetml/2006/main" count="1424" uniqueCount="1314">
  <si>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</si>
  <si>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</si>
  <si>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</si>
  <si>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</si>
  <si>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</si>
  <si>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</si>
  <si>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</si>
  <si>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</si>
  <si>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</si>
  <si>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Доходы бюджета - Всего</t>
  </si>
  <si>
    <t>НАЛОГОВЫЕ И НЕНАЛОГОВЫЕ ДОХОДЫ</t>
  </si>
  <si>
    <t>00010000000000000000</t>
  </si>
  <si>
    <t>НАЛОГИ НА ПРИБЫЛЬ, ДОХОДЫ</t>
  </si>
  <si>
    <t>00010100000000000000</t>
  </si>
  <si>
    <t>Налог на прибыль организаций</t>
  </si>
  <si>
    <t>00010101000000000110</t>
  </si>
  <si>
    <t>Налог на прибыль организаций, зачисляемый в бюджеты бюджетной системы Российской Федерации по соответствующим ставкам</t>
  </si>
  <si>
    <t>00010101010000000110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</si>
  <si>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</si>
  <si>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00010101012020000110</t>
  </si>
  <si>
    <t>Налог на прибыль организаций консолидированных групп налогоплательщиков, зачисляемый в бюджеты субъектов Российской Федерации</t>
  </si>
  <si>
    <t>00010101014020000110</t>
  </si>
  <si>
    <t>Налог на доходы физических лиц</t>
  </si>
  <si>
    <t>00010102000010000110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</si>
  <si>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</si>
  <si>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</si>
  <si>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</si>
  <si>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</si>
  <si>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</si>
  <si>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</si>
  <si>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</si>
  <si>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00010102040010000110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</si>
  <si>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</si>
  <si>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00010102050010000110</t>
  </si>
  <si>
    <t>НАЛОГИ НА ТОВАРЫ (РАБОТЫ, УСЛУГИ), РЕАЛИЗУЕМЫЕ НА ТЕРРИТОРИИ РОССИЙСКОЙ ФЕДЕРАЦИИ</t>
  </si>
  <si>
    <t>00010300000000000000</t>
  </si>
  <si>
    <t>Акцизы по подакцизным товарам (продукции), производимым на территории Российской Федерации</t>
  </si>
  <si>
    <t>00010302000010000110</t>
  </si>
  <si>
    <t>00010302090010000110</t>
  </si>
  <si>
    <t>Акцизы на пиво, производимое на территории Российской Федерации</t>
  </si>
  <si>
    <t>00010302100010000110</t>
  </si>
  <si>
    <t>Акцизы на сидр, пуаре, медовуху, производимые на территории Российской Федерации</t>
  </si>
  <si>
    <t>00010302120010000110</t>
  </si>
  <si>
    <t>00010302130010000110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</si>
  <si>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</si>
  <si>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00010302140010000110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</si>
  <si>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</si>
  <si>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00010302142010000110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</si>
  <si>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</si>
  <si>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00010302143010000110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</si>
  <si>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</si>
  <si>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</si>
  <si>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</si>
  <si>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</si>
  <si>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</si>
  <si>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</si>
  <si>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</si>
  <si>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</si>
  <si>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</si>
  <si>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</si>
  <si>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</si>
  <si>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</si>
  <si>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</si>
  <si>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</si>
  <si>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</si>
  <si>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00010302261010000110</t>
  </si>
  <si>
    <t>Акцизы на средние дистилляты, производимые на территории Российской Федерации</t>
  </si>
  <si>
    <t>00010302330010000110</t>
  </si>
  <si>
    <t>НАЛОГИ НА СОВОКУПНЫЙ ДОХОД</t>
  </si>
  <si>
    <t>00010500000000000000</t>
  </si>
  <si>
    <t>Налог, взимаемый в связи с применением упрощенной системы налогообложения</t>
  </si>
  <si>
    <t>00010501000000000110</t>
  </si>
  <si>
    <t>Налог, взимаемый с налогоплательщиков, выбравших в качестве объекта налогообложения доходы</t>
  </si>
  <si>
    <t>00010501010010000110</t>
  </si>
  <si>
    <t>00010501011010000110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</si>
  <si>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</si>
  <si>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00010501012010000110</t>
  </si>
  <si>
    <t>Налог, взимаемый с налогоплательщиков, выбравших в качестве объекта налогообложения доходы, уменьшенные на величину расходов</t>
  </si>
  <si>
    <t>00010501020010000110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</si>
  <si>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</si>
  <si>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</si>
  <si>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</si>
  <si>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00010501022010000110</t>
  </si>
  <si>
    <t>Минимальный налог, зачисляемый в бюджеты субъектов Российской Федерации (за налоговые периоды, истекшие до 1 января 2016 года)</t>
  </si>
  <si>
    <t>00010501050010000110</t>
  </si>
  <si>
    <t>НАЛОГИ НА ИМУЩЕСТВО</t>
  </si>
  <si>
    <t>00010600000000000000</t>
  </si>
  <si>
    <t>Налог на имущество организаций</t>
  </si>
  <si>
    <t>00010602000020000110</t>
  </si>
  <si>
    <t>Налог на имущество организаций по имуществу, не входящему в Единую систему газоснабжения</t>
  </si>
  <si>
    <t>00010602010020000110</t>
  </si>
  <si>
    <t>Налог на имущество организаций по имуществу, входящему в Единую систему газоснабжения</t>
  </si>
  <si>
    <t>00010602020020000110</t>
  </si>
  <si>
    <t>Транспортный налог</t>
  </si>
  <si>
    <t>00010604000020000110</t>
  </si>
  <si>
    <t>Транспортный налог с организаций</t>
  </si>
  <si>
    <t>00010604011020000110</t>
  </si>
  <si>
    <t>Транспортный налог с физических лиц</t>
  </si>
  <si>
    <t>00010604012020000110</t>
  </si>
  <si>
    <t>Налог на игорный бизнес</t>
  </si>
  <si>
    <t>00010605000020000110</t>
  </si>
  <si>
    <t>НАЛОГИ, СБОРЫ И РЕГУЛЯРНЫЕ ПЛАТЕЖИ ЗА ПОЛЬЗОВАНИЕ ПРИРОДНЫМИ РЕСУРСАМИ</t>
  </si>
  <si>
    <t>00010700000000000000</t>
  </si>
  <si>
    <t>Налог на добычу полезных ископаемых</t>
  </si>
  <si>
    <t>00010701000010000110</t>
  </si>
  <si>
    <t>Налог на добычу общераспространенных полезных ископаемых</t>
  </si>
  <si>
    <t>00010701020010000110</t>
  </si>
  <si>
    <t>Налог на добычу прочих полезных ископаемых (за исключением полезных ископаемых в виде природных алмазов)</t>
  </si>
  <si>
    <t>00010701030010000110</t>
  </si>
  <si>
    <t>Сборы за пользование объектами животного мира и за пользование объектами водных биологических ресурсов</t>
  </si>
  <si>
    <t>00010704000010000110</t>
  </si>
  <si>
    <t>Сбор за пользование объектами животного мира</t>
  </si>
  <si>
    <t>00010704010010000110</t>
  </si>
  <si>
    <t>Сбор за пользование объектами водных биологических ресурсов (по внутренним водным объектам)</t>
  </si>
  <si>
    <t>00010704030010000110</t>
  </si>
  <si>
    <t>ГОСУДАРСТВЕННАЯ ПОШЛИНА</t>
  </si>
  <si>
    <t>00010800000000000000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</si>
  <si>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</si>
  <si>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00010806000010000110</t>
  </si>
  <si>
    <t>Государственная пошлина за государственную регистрацию, а также за совершение прочих юридически значимых действий</t>
  </si>
  <si>
    <t>00010807000010000110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</si>
  <si>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</si>
  <si>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</si>
  <si>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Государственная пошлина за государственную регистрацию прав, ограничений (обременений) прав на недвижимое имущество и сделок с ним</t>
  </si>
  <si>
    <t>00010807020010000110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</si>
  <si>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</si>
  <si>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</si>
  <si>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</si>
  <si>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00010807082010000110</t>
  </si>
  <si>
    <t>Государственная пошлина за выдачу и обмен паспорта гражданина Российской Федерации</t>
  </si>
  <si>
    <t>00010807100010000110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</si>
  <si>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</si>
  <si>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00010807110010000110</t>
  </si>
  <si>
    <t>Государственная пошлина за государственную регистрацию политических партий и региональных отделений политических партий</t>
  </si>
  <si>
    <t>00010807120010000110</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</si>
  <si>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</si>
  <si>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00010807130010000110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</si>
  <si>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</si>
  <si>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</si>
  <si>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</si>
  <si>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00010807141010000110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</si>
  <si>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</si>
  <si>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00010807142010000110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</si>
  <si>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</si>
  <si>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00010807160010000110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</si>
  <si>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</si>
  <si>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00010807170010000110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</si>
  <si>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</si>
  <si>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00010807172010000110</t>
  </si>
  <si>
    <t>Государственная пошлина за повторную выдачу свидетельства о постановке на учет в налоговом органе</t>
  </si>
  <si>
    <t>00010807310010000110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</si>
  <si>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</si>
  <si>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00010807380010000110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</si>
  <si>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</si>
  <si>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00010807390010000110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</si>
  <si>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</si>
  <si>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00010807400010000110</t>
  </si>
  <si>
    <t>ЗАДОЛЖЕННОСТЬ И ПЕРЕРАСЧЕТЫ ПО ОТМЕНЕННЫМ НАЛОГАМ, СБОРАМ И ИНЫМ ОБЯЗАТЕЛЬНЫМ ПЛАТЕЖАМ</t>
  </si>
  <si>
    <t>00010900000000000000</t>
  </si>
  <si>
    <t>Налог на прибыль организаций, зачислявшийся до 1 января 2005 года в местные бюджеты</t>
  </si>
  <si>
    <t>00010901000000000110</t>
  </si>
  <si>
    <t>Налог на прибыль организаций, зачислявшийся до 1 января 2005 года в местные бюджеты, мобилизуемый на территориях муниципальных районов</t>
  </si>
  <si>
    <t>00010901030050000110</t>
  </si>
  <si>
    <t>Платежи за пользование природными ресурсами</t>
  </si>
  <si>
    <t>00010903000000000110</t>
  </si>
  <si>
    <t>00010903080000000110</t>
  </si>
  <si>
    <t>00010903082020000110</t>
  </si>
  <si>
    <t>Налоги на имущество</t>
  </si>
  <si>
    <t>00010904000000000110</t>
  </si>
  <si>
    <t>Налог на имущество предприятий</t>
  </si>
  <si>
    <t>00010904010020000110</t>
  </si>
  <si>
    <t>Налог с владельцев транспортных средств и налог на приобретение автотранспортных средств</t>
  </si>
  <si>
    <t>00010904020020000110</t>
  </si>
  <si>
    <t>Налог на пользователей автомобильных дорог</t>
  </si>
  <si>
    <t>00010904030010000110</t>
  </si>
  <si>
    <t>Прочие налоги и сборы (по отмененным налогам и сборам субъектов Российской Федерации)</t>
  </si>
  <si>
    <t>00010906000020000110</t>
  </si>
  <si>
    <t>Налог с продаж</t>
  </si>
  <si>
    <t>00010906010020000110</t>
  </si>
  <si>
    <t>Сбор на нужды образовательных учреждений, взимаемый с юридических лиц</t>
  </si>
  <si>
    <t>00010906020020000110</t>
  </si>
  <si>
    <t>ДОХОДЫ ОТ ИСПОЛЬЗОВАНИЯ ИМУЩЕСТВА, НАХОДЯЩЕГОСЯ В ГОСУДАРСТВЕННОЙ И МУНИЦИПАЛЬНОЙ СОБСТВЕННОСТИ</t>
  </si>
  <si>
    <t>00011100000000000000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</si>
  <si>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</si>
  <si>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</si>
  <si>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</si>
  <si>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00011101020020000120</t>
  </si>
  <si>
    <t>Проценты, полученные от предоставления бюджетных кредитов внутри страны</t>
  </si>
  <si>
    <t>00011103000000000120</t>
  </si>
  <si>
    <t>Проценты, полученные от предоставления бюджетных кредитов внутри страны за счет средств бюджетов субъектов Российской Федерации</t>
  </si>
  <si>
    <t>00011103020020000120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</si>
  <si>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</si>
  <si>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</si>
  <si>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</si>
  <si>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</si>
  <si>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</si>
  <si>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00011105022020000120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</si>
  <si>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</si>
  <si>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00011105030000000120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</si>
  <si>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</si>
  <si>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00011105032020000120</t>
  </si>
  <si>
    <t>Доходы от сдачи в аренду имущества, составляющего государственную (муниципальную) казну (за исключением земельных участков)</t>
  </si>
  <si>
    <t>00011105070000000120</t>
  </si>
  <si>
    <t>Доходы от сдачи в аренду имущества, составляющего казну субъекта Российской Федерации (за исключением земельных участков)</t>
  </si>
  <si>
    <t>00011105072020000120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</si>
  <si>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</si>
  <si>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00011105100020000120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</si>
  <si>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</si>
  <si>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</si>
  <si>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</si>
  <si>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00011105320000000120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</si>
  <si>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</si>
  <si>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00011105322020000120</t>
  </si>
  <si>
    <t>Платежи от государственных и муниципальных унитарных предприятий</t>
  </si>
  <si>
    <t>00011107000000000120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</si>
  <si>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</si>
  <si>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00011107010000000120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</si>
  <si>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</si>
  <si>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00011107012020000120</t>
  </si>
  <si>
    <t>ПЛАТЕЖИ ПРИ ПОЛЬЗОВАНИИ ПРИРОДНЫМИ РЕСУРСАМИ</t>
  </si>
  <si>
    <t>00011200000000000000</t>
  </si>
  <si>
    <t>Плата за негативное воздействие на окружающую среду</t>
  </si>
  <si>
    <t>00011201000010000120</t>
  </si>
  <si>
    <t>00011201010010000120</t>
  </si>
  <si>
    <t>Плата за сбросы загрязняющих веществ в водные объекты</t>
  </si>
  <si>
    <t>00011201030010000120</t>
  </si>
  <si>
    <t>Плата за размещение отходов производства и потребления</t>
  </si>
  <si>
    <t>00011201040010000120</t>
  </si>
  <si>
    <t>Плата за размещение отходов производства</t>
  </si>
  <si>
    <t>00011201041010000120</t>
  </si>
  <si>
    <t>Плата за размещение твердых коммунальных отходов</t>
  </si>
  <si>
    <t>00011201042010000120</t>
  </si>
  <si>
    <t>Платежи при пользовании недрами</t>
  </si>
  <si>
    <t>00011202000000000120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</si>
  <si>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</si>
  <si>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00011202010010000120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</si>
  <si>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</si>
  <si>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00011202012010000120</t>
  </si>
  <si>
    <t>Регулярные платежи за пользование недрами при пользовании недрами на территории Российской Федерации</t>
  </si>
  <si>
    <t>00011202030010000120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</si>
  <si>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</si>
  <si>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00011202050010000120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</si>
  <si>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</si>
  <si>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00011202052010000120</t>
  </si>
  <si>
    <t>Сборы за участие в конкурсе (аукционе) на право пользования участками недр</t>
  </si>
  <si>
    <t>00011202100000000120</t>
  </si>
  <si>
    <t>Сборы за участие в конкурсе (аукционе) на право пользования участками недр местного значения</t>
  </si>
  <si>
    <t>00011202102020000120</t>
  </si>
  <si>
    <t>Плата за использование лесов</t>
  </si>
  <si>
    <t>00011204000000000120</t>
  </si>
  <si>
    <t>Плата за использование лесов, расположенных на землях лесного фонда</t>
  </si>
  <si>
    <t>00011204010000000120</t>
  </si>
  <si>
    <t>00011204013020000120</t>
  </si>
  <si>
    <t>Плата за использование лесов, расположенных на землях лесного фонда, в части, превышающей минимальный размер арендной платы</t>
  </si>
  <si>
    <t>00011204014020000120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</si>
  <si>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</si>
  <si>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00011204015020000120</t>
  </si>
  <si>
    <t>ДОХОДЫ ОТ ОКАЗАНИЯ ПЛАТНЫХ УСЛУГ И КОМПЕНСАЦИИ ЗАТРАТ ГОСУДАРСТВА</t>
  </si>
  <si>
    <t>00011300000000000000</t>
  </si>
  <si>
    <t>Доходы от оказания платных услуг (работ)</t>
  </si>
  <si>
    <t>00011301000000000130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</si>
  <si>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</si>
  <si>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00011301020010000130</t>
  </si>
  <si>
    <t>Плата за предоставление сведений из Единого государственного реестра недвижимости</t>
  </si>
  <si>
    <t>00011301031010000130</t>
  </si>
  <si>
    <t>Плата за предоставление информации из реестра дисквалифицированных лиц</t>
  </si>
  <si>
    <t>00011301190010000130</t>
  </si>
  <si>
    <t>Плата за предоставление сведений, документов, содержащихся в государственных реестрах (регистрах)</t>
  </si>
  <si>
    <t>00011301400010000130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</si>
  <si>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</si>
  <si>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00011301410010000130</t>
  </si>
  <si>
    <t>Плата за оказание услуг по присоединению объектов дорожного сервиса к автомобильным дорогам общего пользования</t>
  </si>
  <si>
    <t>00011301500000000130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</si>
  <si>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</si>
  <si>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00011301520020000130</t>
  </si>
  <si>
    <t>Прочие доходы от оказания платных услуг (работ)</t>
  </si>
  <si>
    <t>00011301990000000130</t>
  </si>
  <si>
    <t>Прочие доходы от оказания платных услуг (работ) получателями средств бюджетов субъектов Российской Федерации</t>
  </si>
  <si>
    <t>00011301992020000130</t>
  </si>
  <si>
    <t>Доходы от компенсации затрат государства</t>
  </si>
  <si>
    <t>00011302000000000130</t>
  </si>
  <si>
    <t>Доходы, поступающие в порядке возмещения расходов, понесенных в связи с эксплуатацией имущества</t>
  </si>
  <si>
    <t>00011302060000000130</t>
  </si>
  <si>
    <t>Доходы, поступающие в порядке возмещения расходов, понесенных в связи с эксплуатацией имущества субъектов Российской Федерации</t>
  </si>
  <si>
    <t>00011302062020000130</t>
  </si>
  <si>
    <t>Прочие доходы от компенсации затрат государства</t>
  </si>
  <si>
    <t>00011302990000000130</t>
  </si>
  <si>
    <t>Прочие доходы от компенсации затрат бюджетов субъектов Российской Федерации</t>
  </si>
  <si>
    <t>00011302992020000130</t>
  </si>
  <si>
    <t>ДОХОДЫ ОТ ПРОДАЖИ МАТЕРИАЛЬНЫХ И НЕМАТЕРИАЛЬНЫХ АКТИВОВ</t>
  </si>
  <si>
    <t>00011400000000000000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</si>
  <si>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</si>
  <si>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00011402000000000000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</si>
  <si>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</si>
  <si>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00011402020020000410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</si>
  <si>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</si>
  <si>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</si>
  <si>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</si>
  <si>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00011402022020000410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</si>
  <si>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</si>
  <si>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00011402022020000440</t>
  </si>
  <si>
    <t>АДМИНИСТРАТИВНЫЕ ПЛАТЕЖИ И СБОРЫ</t>
  </si>
  <si>
    <t>00011500000000000000</t>
  </si>
  <si>
    <t>Платежи, взимаемые государственными и муниципальными органами (организациями) за выполнение определенных функций</t>
  </si>
  <si>
    <t>00011502000000000140</t>
  </si>
  <si>
    <t>Платежи, взимаемые государственными органами (организациями) субъектов Российской Федерации за выполнение определенных функций</t>
  </si>
  <si>
    <t>00011502020020000140</t>
  </si>
  <si>
    <t>ШТРАФЫ, САНКЦИИ, ВОЗМЕЩЕНИЕ УЩЕРБА</t>
  </si>
  <si>
    <t>00011600000000000000</t>
  </si>
  <si>
    <t>ПРОЧИЕ НЕНАЛОГОВЫЕ ДОХОДЫ</t>
  </si>
  <si>
    <t>00011700000000000000</t>
  </si>
  <si>
    <t>Невыясненные поступления</t>
  </si>
  <si>
    <t>00011701000000000180</t>
  </si>
  <si>
    <t>Невыясненные поступления, зачисляемые в бюджеты субъектов Российской Федерации</t>
  </si>
  <si>
    <t>00011701020020000180</t>
  </si>
  <si>
    <t>Прочие неналоговые доходы</t>
  </si>
  <si>
    <t>00011705000000000180</t>
  </si>
  <si>
    <t>Прочие неналоговые доходы бюджетов субъектов Российской Федерации</t>
  </si>
  <si>
    <t>00011705020020000180</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</si>
  <si>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</si>
  <si>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</si>
  <si>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</si>
  <si>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</si>
  <si>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Дотации бюджетам бюджетной системы Российской Федерации</t>
  </si>
  <si>
    <t>00020210000000000150</t>
  </si>
  <si>
    <t>Дотации на выравнивание бюджетной обеспеченности</t>
  </si>
  <si>
    <t>00020215001000000150</t>
  </si>
  <si>
    <t>Дотации бюджетам субъектов Российской Федерации на выравнивание бюджетной обеспеченности</t>
  </si>
  <si>
    <t>00020215001020000150</t>
  </si>
  <si>
    <t>Дотации бюджетам на частичную компенсацию дополнительных расходов на повышение оплаты труда работников бюджетной сферы и иные цели</t>
  </si>
  <si>
    <t>00020215009000000150</t>
  </si>
  <si>
    <t>00020215009020000150</t>
  </si>
  <si>
    <t>Дотации бюджетам, связанные с особым режимом безопасного функционирования закрытых административно-территориальных образований</t>
  </si>
  <si>
    <t>00020215010000000150</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</si>
  <si>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</si>
  <si>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00020215010020000150</t>
  </si>
  <si>
    <t>Субсидии бюджетам бюджетной системы Российской Федерации (межбюджетные субсидии)</t>
  </si>
  <si>
    <t>00020220000000000150</t>
  </si>
  <si>
    <t>Субсидии бюджетам на сокращение доли загрязненных сточных вод</t>
  </si>
  <si>
    <t>00020225013000000150</t>
  </si>
  <si>
    <t>Субсидии бюджетам субъектов Российской Федерации на сокращение доли загрязненных сточных вод</t>
  </si>
  <si>
    <t>00020225013020000150</t>
  </si>
  <si>
    <t>Субсидии бюджетам на реализацию мероприятий государственной программы Российской Федерации "Доступная среда"</t>
  </si>
  <si>
    <t>00020225027000000150</t>
  </si>
  <si>
    <t>Субсидии бюджетам субъектов Российской Федерации на реализацию мероприятий государственной программы Российской Федерации "Доступная среда"</t>
  </si>
  <si>
    <t>00020225027020000150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</si>
  <si>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</si>
  <si>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00020225066020000150</t>
  </si>
  <si>
    <t>00020225081000000150</t>
  </si>
  <si>
    <t>00020225081020000150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</si>
  <si>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</si>
  <si>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00020225082020000150</t>
  </si>
  <si>
    <t>00020225084020000150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</si>
  <si>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</si>
  <si>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00020225086000000150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</si>
  <si>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</si>
  <si>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00020225086020000150</t>
  </si>
  <si>
    <t>00020225097000000150</t>
  </si>
  <si>
    <t>00020225097020000150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</si>
  <si>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</si>
  <si>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00020225114000000150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</si>
  <si>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</si>
  <si>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00020225114020000150</t>
  </si>
  <si>
    <t>00020225138000000150</t>
  </si>
  <si>
    <t>00020225138020000150</t>
  </si>
  <si>
    <t>00020225170000000150</t>
  </si>
  <si>
    <t>00020225170020000150</t>
  </si>
  <si>
    <t>00020225187000000150</t>
  </si>
  <si>
    <t>00020225187020000150</t>
  </si>
  <si>
    <t>Субсидии бюджетам на развитие паллиативной медицинской помощи</t>
  </si>
  <si>
    <t>00020225201000000150</t>
  </si>
  <si>
    <t>Субсидии бюджетам субъектов Российской Федерации на развитие паллиативной медицинской помощи</t>
  </si>
  <si>
    <t>00020225201020000150</t>
  </si>
  <si>
    <t>Субсидии бюджетам на реализацию мероприятий по предупреждению и борьбе с социально значимыми инфекционными заболеваниями</t>
  </si>
  <si>
    <t>00020225202000000150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</si>
  <si>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</si>
  <si>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00020225202020000150</t>
  </si>
  <si>
    <t>Субсидии бюджетам на создание центров цифрового образования детей</t>
  </si>
  <si>
    <t>00020225219000000150</t>
  </si>
  <si>
    <t>Субсидии бюджетам субъектов Российской Федерации на создание центров цифрового образования детей</t>
  </si>
  <si>
    <t>00020225219020000150</t>
  </si>
  <si>
    <t>Субсидии бюджетам на оснащение объектов спортивной инфраструктуры спортивно-технологическим оборудованием</t>
  </si>
  <si>
    <t>00020225228000000150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</si>
  <si>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</si>
  <si>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00020225228020000150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</si>
  <si>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</si>
  <si>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00020225229000000150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</si>
  <si>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</si>
  <si>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00020225229020000150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</si>
  <si>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</si>
  <si>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00020225232000000150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</si>
  <si>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</si>
  <si>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00020225232020000150</t>
  </si>
  <si>
    <t>Субсидии бюджетам на строительство и реконструкцию (модернизацию) объектов питьевого водоснабжения</t>
  </si>
  <si>
    <t>00020225243000000150</t>
  </si>
  <si>
    <t>Субсидии бюджетам субъектов Российской Федерации на строительство и реконструкцию (модернизацию) объектов питьевого водоснабжения</t>
  </si>
  <si>
    <t>00020225243020000150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</si>
  <si>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</si>
  <si>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00020225402020000150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</si>
  <si>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</si>
  <si>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00020225462020000150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</si>
  <si>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</si>
  <si>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00020225466000000150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</si>
  <si>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</si>
  <si>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00020225466020000150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</si>
  <si>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</si>
  <si>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00020225467000000150</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</si>
  <si>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</si>
  <si>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00020225467020000150</t>
  </si>
  <si>
    <t>Субсидии бюджетам на реализацию мероприятий по обеспечению жильем молодых семей</t>
  </si>
  <si>
    <t>00020225497000000150</t>
  </si>
  <si>
    <t>Субсидии бюджетам субъектов Российской Федерации на реализацию мероприятий по обеспечению жильем молодых семей</t>
  </si>
  <si>
    <t>00020225497020000150</t>
  </si>
  <si>
    <t>Субсидии бюджетам на поддержку творческой деятельности и техническое оснащение детских и кукольных театров</t>
  </si>
  <si>
    <t>00020225517000000150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</si>
  <si>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</si>
  <si>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00020225517020000150</t>
  </si>
  <si>
    <t>00020225519000000150</t>
  </si>
  <si>
    <t>00020225519020000150</t>
  </si>
  <si>
    <t>Субсидии бюджетам на реализацию мероприятий по созданию в субъектах Российской Федерации новых мест в общеобразовательных организациях</t>
  </si>
  <si>
    <t>00020225520000000150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</si>
  <si>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</si>
  <si>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00020225520020000150</t>
  </si>
  <si>
    <t>00020225527000000150</t>
  </si>
  <si>
    <t>00020225527020000150</t>
  </si>
  <si>
    <t>00020225554020000150</t>
  </si>
  <si>
    <t>Субсидии бюджетам на реализацию программ формирования современной городской среды</t>
  </si>
  <si>
    <t>00020225555000000150</t>
  </si>
  <si>
    <t>Субсидии бюджетам субъектов Российской Федерации на реализацию программ формирования современной городской среды</t>
  </si>
  <si>
    <t>00020225555020000150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</si>
  <si>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</si>
  <si>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00020225568020000150</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</si>
  <si>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</si>
  <si>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00020227384000000150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</si>
  <si>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</si>
  <si>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00020227384020000150</t>
  </si>
  <si>
    <t>Субвенции бюджетам бюджетной системы Российской Федерации</t>
  </si>
  <si>
    <t>00020230000000000150</t>
  </si>
  <si>
    <t>Субвенции бюджетам на осуществление первичного воинского учета на территориях, где отсутствуют военные комиссариаты</t>
  </si>
  <si>
    <t>00020235118000000150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</si>
  <si>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</si>
  <si>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00020235118020000150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</si>
  <si>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</si>
  <si>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00020235120000000150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</si>
  <si>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</si>
  <si>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00020235120020000150</t>
  </si>
  <si>
    <t>Субвенции бюджетам субъектов Российской Федерации на осуществление отдельных полномочий в области водных отношений</t>
  </si>
  <si>
    <t>00020235128020000150</t>
  </si>
  <si>
    <t>Субвенции бюджетам субъектов Российской Федерации на осуществление отдельных полномочий в области лесных отношений</t>
  </si>
  <si>
    <t>00020235129020000150</t>
  </si>
  <si>
    <t>00020235135000000150</t>
  </si>
  <si>
    <t>00020235135020000150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</si>
  <si>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</si>
  <si>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00020235137000000150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</si>
  <si>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</si>
  <si>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00020235137020000150</t>
  </si>
  <si>
    <t>00020235176000000150</t>
  </si>
  <si>
    <t>00020235176020000150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</si>
  <si>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</si>
  <si>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00020235220000000150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</si>
  <si>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</si>
  <si>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00020235220020000150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</si>
  <si>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</si>
  <si>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00020235240000000150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</si>
  <si>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</si>
  <si>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00020235240020000150</t>
  </si>
  <si>
    <t>00020235250000000150</t>
  </si>
  <si>
    <t>Субвенции бюджетам субъектов Российской Федерации на оплату жилищно-коммунальных услуг отдельным категориям граждан</t>
  </si>
  <si>
    <t>00020235250020000150</t>
  </si>
  <si>
    <t>Субвенции бюджетам на выплату единовременного пособия при всех формах устройства детей, лишенных родительского попечения, в семью</t>
  </si>
  <si>
    <t>00020235260000000150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</si>
  <si>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</si>
  <si>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</si>
  <si>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</si>
  <si>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00020235270000000150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</si>
  <si>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</si>
  <si>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00020235270020000150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</si>
  <si>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</si>
  <si>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00020235280000000150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</si>
  <si>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</si>
  <si>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00020235280020000150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</si>
  <si>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</si>
  <si>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00020235290020000150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</si>
  <si>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</si>
  <si>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00020235380000000150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</si>
  <si>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</si>
  <si>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00020235380020000150</t>
  </si>
  <si>
    <t>Субвенции бюджетам на увеличение площади лесовосстановления</t>
  </si>
  <si>
    <t>00020235429000000150</t>
  </si>
  <si>
    <t>Субвенции бюджетам субъектов Российской Федерации на увеличение площади лесовосстановления</t>
  </si>
  <si>
    <t>00020235429020000150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</si>
  <si>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</si>
  <si>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00020235430000000150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</si>
  <si>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</si>
  <si>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00020235430020000150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</si>
  <si>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</si>
  <si>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00020235432000000150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</si>
  <si>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</si>
  <si>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00020235432020000150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</si>
  <si>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</si>
  <si>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00020235460000000150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</si>
  <si>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</si>
  <si>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00020235460020000150</t>
  </si>
  <si>
    <t>Субвенции бюджетам на осуществление ежемесячной выплаты в связи с рождением (усыновлением) первого ребенка</t>
  </si>
  <si>
    <t>00020235573000000150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</si>
  <si>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</si>
  <si>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</si>
  <si>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Единая субвенция бюджетам субъектов Российской Федерации и бюджету г. Байконура</t>
  </si>
  <si>
    <t>00020235900020000150</t>
  </si>
  <si>
    <t>Иные межбюджетные трансферты</t>
  </si>
  <si>
    <t>00020240000000000150</t>
  </si>
  <si>
    <t>00020245141020000150</t>
  </si>
  <si>
    <t>00020245142020000150</t>
  </si>
  <si>
    <t>Межбюджетные трансферты, передаваемые бюджетам на реализацию отдельных полномочий в области лекарственного обеспечения</t>
  </si>
  <si>
    <t>00020245161000000150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</si>
  <si>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</si>
  <si>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00020245161020000150</t>
  </si>
  <si>
    <t>00020245190020000150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</si>
  <si>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</si>
  <si>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00020245192000000150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</si>
  <si>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</si>
  <si>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00020245192020000150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</si>
  <si>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</si>
  <si>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00020245197020000150</t>
  </si>
  <si>
    <t>00020245216000000150</t>
  </si>
  <si>
    <t>00020245216020000150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</si>
  <si>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</si>
  <si>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00020245393000000150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</si>
  <si>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</si>
  <si>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00020245393020000150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</si>
  <si>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</si>
  <si>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00020245422020000150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</si>
  <si>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</si>
  <si>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00020245433000000150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</si>
  <si>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</si>
  <si>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00020245433020000150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</si>
  <si>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</si>
  <si>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00020245468000000150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</si>
  <si>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</si>
  <si>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00020245468020000150</t>
  </si>
  <si>
    <t>Прочие межбюджетные трансферты, передаваемые бюджетам</t>
  </si>
  <si>
    <t>00020249999000000150</t>
  </si>
  <si>
    <t>Прочие межбюджетные трансферты, передаваемые бюджетам субъектов Российской Федерации</t>
  </si>
  <si>
    <t>00020249999020000150</t>
  </si>
  <si>
    <t>БЕЗВОЗМЕЗДНЫЕ ПОСТУПЛЕНИЯ ОТ ГОСУДАРСТВЕННЫХ (МУНИЦИПАЛЬНЫХ) ОРГАНИЗАЦИЙ</t>
  </si>
  <si>
    <t>00020300000000000000</t>
  </si>
  <si>
    <t>Безвозмездные поступления от государственных (муниципальных) организаций в бюджеты субъектов Российской Федерации</t>
  </si>
  <si>
    <t>00020302000020000150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</si>
  <si>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</si>
  <si>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00020302040020000150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</si>
  <si>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</si>
  <si>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</si>
  <si>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</si>
  <si>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00021800000000000150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</si>
  <si>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</si>
  <si>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00021800000020000150</t>
  </si>
  <si>
    <t>Доходы бюджетов субъектов Российской Федерации от возврата организациями остатков субсидий прошлых лет</t>
  </si>
  <si>
    <t>00021802000020000150</t>
  </si>
  <si>
    <t>Доходы бюджетов субъектов Российской Федерации от возврата бюджетными учреждениями остатков субсидий прошлых лет</t>
  </si>
  <si>
    <t>00021802010020000150</t>
  </si>
  <si>
    <t>Доходы бюджетов субъектов Российской Федерации от возврата иными организациями остатков субсидий прошлых лет</t>
  </si>
  <si>
    <t>00021802030020000150</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</si>
  <si>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</si>
  <si>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00021825020020000150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</si>
  <si>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</si>
  <si>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00021860010020000150</t>
  </si>
  <si>
    <t>ВОЗВРАТ ОСТАТКОВ СУБСИДИЙ, СУБВЕНЦИЙ И ИНЫХ МЕЖБЮДЖЕТНЫХ ТРАНСФЕРТОВ, ИМЕЮЩИХ ЦЕЛЕВОЕ НАЗНАЧЕНИЕ, ПРОШЛЫХ ЛЕТ</t>
  </si>
  <si>
    <t>00021900000000000000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</si>
  <si>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</si>
  <si>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00021900000020000150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</si>
  <si>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</si>
  <si>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00021925018020000150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</si>
  <si>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</si>
  <si>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00021925020020000150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</si>
  <si>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</si>
  <si>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00021925041020000150</t>
  </si>
  <si>
    <t>Возврат остатков субсидий на поддержку племенного животноводства из бюджетов субъектов Российской Федерации</t>
  </si>
  <si>
    <t>00021925042020000150</t>
  </si>
  <si>
    <t>Возврат остатков субсидий на развитие семейных животноводческих ферм из бюджетов субъектов Российской Федерации</t>
  </si>
  <si>
    <t>00021925054020000150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</si>
  <si>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</si>
  <si>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00021925081020000150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</si>
  <si>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</si>
  <si>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00021925084020000150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</si>
  <si>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</si>
  <si>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00021925543020000150</t>
  </si>
  <si>
    <t>00021935134020000150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</si>
  <si>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</si>
  <si>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</si>
  <si>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</si>
  <si>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00021935220020000150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</si>
  <si>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</si>
  <si>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00021935250020000150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</si>
  <si>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</si>
  <si>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00021935290020000150</t>
  </si>
  <si>
    <t>00021935380020000150</t>
  </si>
  <si>
    <t>Возврат остатков единой субвенции из бюджетов субъектов Российской Федерации</t>
  </si>
  <si>
    <t>00021935900020000150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</si>
  <si>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</si>
  <si>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00021951360020000150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</si>
  <si>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</si>
  <si>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00021990000020000150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</si>
  <si>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</si>
  <si>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</si>
  <si>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</si>
  <si>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Возврат остатков иных межбюджетных трансфертов на финансовое обеспечение дорожной деятельности из бюджетов субъектов Российской Федерации</t>
  </si>
  <si>
    <t>00011109000000000120</t>
  </si>
  <si>
    <t>00011109040000000120</t>
  </si>
  <si>
    <t>00011109042020000120</t>
  </si>
  <si>
    <t>00020225299000000150</t>
  </si>
  <si>
    <t>00020225299020000150</t>
  </si>
  <si>
    <t>00021945390020000150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</si>
  <si>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</si>
  <si>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00021925064020000150</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</si>
  <si>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</si>
  <si>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</si>
  <si>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</si>
  <si>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</si>
  <si>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</si>
  <si>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</si>
  <si>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</si>
  <si>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</si>
  <si>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</si>
  <si>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</si>
  <si>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</si>
  <si>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</si>
  <si>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</si>
  <si>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</si>
  <si>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</si>
  <si>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</si>
  <si>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</si>
  <si>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</si>
  <si>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</si>
  <si>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</si>
  <si>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</si>
  <si>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</si>
  <si>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</si>
  <si>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</si>
  <si>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</si>
  <si>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</si>
  <si>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</si>
  <si>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</si>
  <si>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</si>
  <si>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</si>
  <si>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</si>
  <si>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</si>
  <si>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</si>
  <si>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</si>
  <si>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</si>
  <si>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</si>
  <si>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</si>
  <si>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</si>
  <si>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</si>
  <si>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</si>
  <si>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</si>
  <si>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</si>
  <si>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</si>
  <si>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</si>
  <si>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</si>
  <si>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</si>
  <si>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</si>
  <si>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</si>
  <si>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</si>
  <si>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</si>
  <si>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</si>
  <si>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</si>
  <si>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</si>
  <si>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</si>
  <si>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</si>
  <si>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</si>
  <si>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</si>
  <si>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</si>
  <si>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</si>
  <si>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</si>
  <si>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</si>
  <si>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</si>
  <si>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</si>
  <si>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</si>
  <si>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</si>
  <si>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</si>
  <si>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</si>
  <si>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</si>
  <si>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</si>
  <si>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</si>
  <si>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</si>
  <si>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</si>
  <si>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</si>
  <si>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</si>
  <si>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</si>
  <si>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</si>
  <si>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</si>
  <si>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</si>
  <si>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</si>
  <si>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</si>
  <si>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</si>
  <si>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</si>
  <si>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</si>
  <si>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</si>
  <si>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</si>
  <si>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</si>
  <si>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</si>
  <si>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</si>
  <si>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</si>
  <si>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</si>
  <si>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</si>
  <si>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</si>
  <si>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</si>
  <si>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</si>
  <si>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</si>
  <si>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</si>
  <si>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</si>
  <si>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</si>
  <si>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</si>
  <si>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</si>
  <si>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</si>
  <si>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</si>
  <si>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</si>
  <si>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</si>
  <si>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</si>
  <si>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</si>
  <si>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</si>
  <si>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</si>
  <si>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</si>
  <si>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</si>
  <si>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</si>
  <si>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</si>
  <si>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</si>
  <si>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</si>
  <si>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</si>
  <si>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</si>
  <si>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</si>
  <si>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</si>
  <si>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</si>
  <si>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</si>
  <si>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</si>
  <si>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</si>
  <si>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</si>
  <si>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</si>
  <si>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</si>
  <si>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</si>
  <si>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</si>
  <si>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</si>
  <si>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</si>
  <si>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</si>
  <si>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</si>
  <si>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</si>
  <si>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</si>
  <si>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</si>
  <si>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</si>
  <si>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</si>
  <si>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</si>
  <si>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</si>
  <si>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</si>
  <si>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</si>
  <si>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</si>
  <si>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</si>
  <si>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</si>
  <si>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</si>
  <si>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</si>
  <si>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</si>
  <si>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</si>
  <si>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</si>
  <si>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</si>
  <si>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</si>
  <si>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</si>
  <si>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</si>
  <si>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х</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</si>
  <si>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</si>
  <si>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</si>
  <si>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</si>
  <si>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</si>
  <si>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</si>
  <si>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</si>
  <si>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</si>
  <si>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</si>
  <si>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</si>
  <si>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Отчисления на воспроизводство минерально- сырьевой базы</t>
  </si>
  <si>
    <t>Отчисления на воспроизводство минерально- 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</si>
  <si>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Плата за выбросы загрязняющих веществ в атмосферный воздух стационарными объектами 7</t>
  </si>
  <si>
    <t>Плата за использование лесов, расположенных на землях лесного фонда, в части, превышающей минимальный размер платы по договору купли- продажи лесных насаждений</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</si>
  <si>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</si>
  <si>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</si>
  <si>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</si>
  <si>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</si>
  <si>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</si>
  <si>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</si>
  <si>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</si>
  <si>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</si>
  <si>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</si>
  <si>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</si>
  <si>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</si>
  <si>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</si>
  <si>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</si>
  <si>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</si>
  <si>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</si>
  <si>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</si>
  <si>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</si>
  <si>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</si>
  <si>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</si>
  <si>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</si>
  <si>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</si>
  <si>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</si>
  <si>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на обеспечение развития системы межведомственного электронного взаимодействия на территориях субъектов Российской Федерации</t>
  </si>
  <si>
    <t>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</si>
  <si>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</si>
  <si>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</si>
  <si>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</si>
  <si>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</si>
  <si>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</si>
  <si>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 санитарную помощь</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</si>
  <si>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 санитарную помощь</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</si>
  <si>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</si>
  <si>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</si>
  <si>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</si>
  <si>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</si>
  <si>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на создание мобильных технопарков "Кванториум"</t>
  </si>
  <si>
    <t>Субсидии бюджетам субъектов Российской Федерации на создание мобильных технопарков "Кванториум"</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</si>
  <si>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</si>
  <si>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</si>
  <si>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</si>
  <si>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мероприятия по развитию рынка газомоторного топлива</t>
  </si>
  <si>
    <t>Субсидии бюджетам субъектов Российской Федерации на мероприятия по развитию рынка газомоторного топлива</t>
  </si>
  <si>
    <t>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</si>
  <si>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</si>
  <si>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</si>
  <si>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</si>
  <si>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</si>
  <si>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</si>
  <si>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</si>
  <si>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</si>
  <si>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</si>
  <si>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</si>
  <si>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</si>
  <si>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</si>
  <si>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</si>
  <si>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</si>
  <si>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</si>
  <si>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</si>
  <si>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</si>
  <si>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</si>
  <si>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</si>
  <si>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</si>
  <si>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</si>
  <si>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</si>
  <si>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</si>
  <si>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</si>
  <si>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</si>
  <si>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</si>
  <si>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</si>
  <si>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</si>
  <si>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</si>
  <si>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оплату жилищно- коммунальных услуг отдельным категориям граждан</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</si>
  <si>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</si>
  <si>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</si>
  <si>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</si>
  <si>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</si>
  <si>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субъектов Российской Федерации на создание и замену фельдшерских, фельдшерско- 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</si>
  <si>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</si>
  <si>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</si>
  <si>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 из бюджетов субъектов Российской Федерации</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</si>
  <si>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</si>
  <si>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</si>
  <si>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</si>
  <si>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</si>
  <si>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субъектов Российской Федерации</t>
  </si>
  <si>
    <t>00010302190010000110</t>
  </si>
  <si>
    <t>00010302210010000110</t>
  </si>
  <si>
    <t>00010302220010000110</t>
  </si>
  <si>
    <t>00010302232010000110</t>
  </si>
  <si>
    <t>00010302242010000110</t>
  </si>
  <si>
    <t>00010302252010000110</t>
  </si>
  <si>
    <t>00010302262010000110</t>
  </si>
  <si>
    <t>00010807510010000110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</si>
  <si>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</si>
  <si>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</si>
  <si>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</si>
  <si>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</si>
  <si>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</si>
  <si>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</si>
  <si>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</si>
  <si>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</si>
  <si>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</si>
  <si>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</si>
  <si>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</si>
  <si>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</si>
  <si>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</si>
  <si>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</si>
  <si>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</si>
  <si>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00011601102010000140</t>
  </si>
  <si>
    <t>00011601103010000140</t>
  </si>
  <si>
    <t>00011601110010000140</t>
  </si>
  <si>
    <t>00011601113010000140</t>
  </si>
  <si>
    <t>00011601120010000140</t>
  </si>
  <si>
    <t>00011601121010000140</t>
  </si>
  <si>
    <t>00011601122010000140</t>
  </si>
  <si>
    <t>00011601123010000140</t>
  </si>
  <si>
    <t>00011601130010000140</t>
  </si>
  <si>
    <t>00011601133010000140</t>
  </si>
  <si>
    <t>00011601140010000140</t>
  </si>
  <si>
    <t>00011601142010000140</t>
  </si>
  <si>
    <t>00011601143010000140</t>
  </si>
  <si>
    <t>00011601150010000140</t>
  </si>
  <si>
    <t>00011601153010000140</t>
  </si>
  <si>
    <t>00011601156010000140</t>
  </si>
  <si>
    <t>00011601170010000140</t>
  </si>
  <si>
    <t>00011601173010000140</t>
  </si>
  <si>
    <t>00011601190010000140</t>
  </si>
  <si>
    <t>00011601192010000140</t>
  </si>
  <si>
    <t>00011601193010000140</t>
  </si>
  <si>
    <t>00011601200010000140</t>
  </si>
  <si>
    <t>00011601203010000140</t>
  </si>
  <si>
    <t>00011602000020000140</t>
  </si>
  <si>
    <t>00011602010020000140</t>
  </si>
  <si>
    <t>00011607010000000140</t>
  </si>
  <si>
    <t>00011607010020000140</t>
  </si>
  <si>
    <t>00011607030000000140</t>
  </si>
  <si>
    <t>00011607030020000140</t>
  </si>
  <si>
    <t>00011607090000000140</t>
  </si>
  <si>
    <t>00011607090020000140</t>
  </si>
  <si>
    <t>00011610000000000140</t>
  </si>
  <si>
    <t>00011610020020000140</t>
  </si>
  <si>
    <t>00011610021020000140</t>
  </si>
  <si>
    <t>00011610050000000140</t>
  </si>
  <si>
    <t>00011610056020000140</t>
  </si>
  <si>
    <t>00011610120000000140</t>
  </si>
  <si>
    <t>00011610122010000140</t>
  </si>
  <si>
    <t>00011610128010000140</t>
  </si>
  <si>
    <t>00011611000010000140</t>
  </si>
  <si>
    <t>00011611060010000140</t>
  </si>
  <si>
    <t>00011611063010000140</t>
  </si>
  <si>
    <t>00020225008000000150</t>
  </si>
  <si>
    <t>00020225008020000150</t>
  </si>
  <si>
    <t>00020225169000000150</t>
  </si>
  <si>
    <t>00020225169020000150</t>
  </si>
  <si>
    <t>00020225210000000150</t>
  </si>
  <si>
    <t>00020225210020000150</t>
  </si>
  <si>
    <t>00020225247000000150</t>
  </si>
  <si>
    <t>00020225247020000150</t>
  </si>
  <si>
    <t>00020225255000000150</t>
  </si>
  <si>
    <t>00020225255020000150</t>
  </si>
  <si>
    <t>00020225256000000150</t>
  </si>
  <si>
    <t>00020225256020000150</t>
  </si>
  <si>
    <t>00020225261000000150</t>
  </si>
  <si>
    <t>00020225261020000150</t>
  </si>
  <si>
    <t>00020225294000000150</t>
  </si>
  <si>
    <t>00020225294020000150</t>
  </si>
  <si>
    <t>00020225461000000150</t>
  </si>
  <si>
    <t>00020225461020000150</t>
  </si>
  <si>
    <t>00020225480000000150</t>
  </si>
  <si>
    <t>00020225480020000150</t>
  </si>
  <si>
    <t>00020225491000000150</t>
  </si>
  <si>
    <t>00020225491020000150</t>
  </si>
  <si>
    <t>00020225495000000150</t>
  </si>
  <si>
    <t>00020225495020000150</t>
  </si>
  <si>
    <t>00020225502000000150</t>
  </si>
  <si>
    <t>00020225502020000150</t>
  </si>
  <si>
    <t>00020225508000000150</t>
  </si>
  <si>
    <t>00020225508020000150</t>
  </si>
  <si>
    <t>00020225576000000150</t>
  </si>
  <si>
    <t>00020225576020000150</t>
  </si>
  <si>
    <t>00020225586020000150</t>
  </si>
  <si>
    <t>00020227111020000150</t>
  </si>
  <si>
    <t>00020245196000000150</t>
  </si>
  <si>
    <t>00020245196020000150</t>
  </si>
  <si>
    <t>00020245453000000150</t>
  </si>
  <si>
    <t>00020245453020000150</t>
  </si>
  <si>
    <t>00021925299020000150</t>
  </si>
  <si>
    <t>00021925541020000150</t>
  </si>
  <si>
    <t>00021927384020000150</t>
  </si>
  <si>
    <t>00021935573020000150</t>
  </si>
  <si>
    <t>00021945433020000150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</si>
  <si>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</si>
  <si>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</si>
  <si>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</si>
  <si>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</si>
  <si>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</si>
  <si>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</si>
  <si>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</si>
  <si>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</si>
  <si>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</si>
  <si>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00010802000010000110</t>
  </si>
  <si>
    <t>00010802020010000110</t>
  </si>
  <si>
    <t>00011201070010000120</t>
  </si>
  <si>
    <t>00011406000000000430</t>
  </si>
  <si>
    <t>00011406020000000430</t>
  </si>
  <si>
    <t>00011406022020000430</t>
  </si>
  <si>
    <t>00011601152010000140</t>
  </si>
  <si>
    <t>00011601180010000140</t>
  </si>
  <si>
    <t>00011601183010000140</t>
  </si>
  <si>
    <t>00011610022020000140</t>
  </si>
  <si>
    <t>00021925462020000150</t>
  </si>
  <si>
    <t>00021925495020000150</t>
  </si>
  <si>
    <t>Единый сельскохозяйственный налог</t>
  </si>
  <si>
    <t>00010503000010000110</t>
  </si>
  <si>
    <t>Единый сельскохозяйственный налог (за налоговые периоды, истекшие до 1 января 2011 года)</t>
  </si>
  <si>
    <t>00010503020010000110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</si>
  <si>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</si>
  <si>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Доходы от продажи квартир</t>
  </si>
  <si>
    <t>Доходы от продажи квартир, находящихся в собственности субъектов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</si>
  <si>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</si>
  <si>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</si>
  <si>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</si>
  <si>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</si>
  <si>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Субсидии бюджетам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</si>
  <si>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</si>
  <si>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</si>
  <si>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</si>
  <si>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</si>
  <si>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</si>
  <si>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</si>
  <si>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</si>
  <si>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</si>
  <si>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</si>
  <si>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</si>
  <si>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</si>
  <si>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</si>
  <si>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</si>
  <si>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Доходы бюджетов субъектов Российской Федерации от возврата автономными учреждениями остатков субсидий прошлых лет</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</si>
  <si>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</si>
  <si>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00011401000000000410</t>
  </si>
  <si>
    <t>00011401020020000410</t>
  </si>
  <si>
    <t>00011601132010000140</t>
  </si>
  <si>
    <t>00011607040000000140</t>
  </si>
  <si>
    <t>00011607040020000140</t>
  </si>
  <si>
    <t>00020215832000000150</t>
  </si>
  <si>
    <t>00020215832020000150</t>
  </si>
  <si>
    <t>00020227576000000150</t>
  </si>
  <si>
    <t>00020227576020000150</t>
  </si>
  <si>
    <t>00020235134000000150</t>
  </si>
  <si>
    <t>00020235134020000150</t>
  </si>
  <si>
    <t>00020245418000000150</t>
  </si>
  <si>
    <t>00020245418020000150</t>
  </si>
  <si>
    <t>00020249001000000150</t>
  </si>
  <si>
    <t>00020249001020000150</t>
  </si>
  <si>
    <t>00021802020020000150</t>
  </si>
  <si>
    <t>00021945422020000150</t>
  </si>
  <si>
    <t>ОБСЛУЖИВАНИЕ ГОСУДАРСТВЕННОГО (МУНИЦИПАЛЬНОГО) ДОЛГА</t>
  </si>
  <si>
    <t>Обслуживание государственного (муниципального) внутреннего долга</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</si>
  <si>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</si>
  <si>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</si>
  <si>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осуществление ежемесячных выплат на детей в возрасте от трех до семи лет включительно</t>
  </si>
  <si>
    <t>Субсидии бюджетам субъектов Российской Федерации на осуществление ежемесячных выплат на детей в возрасте от трех до семи лет включительно</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</si>
  <si>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</si>
  <si>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</si>
  <si>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</si>
  <si>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</si>
  <si>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Возврат остатков иных межбюджетных трансфертов на приобретение автотранспорта из бюджетов субъектов Российской Федерации</t>
  </si>
  <si>
    <t>00011601330000000140</t>
  </si>
  <si>
    <t>00011601332010000140</t>
  </si>
  <si>
    <t>00020225302000000150</t>
  </si>
  <si>
    <t>00020225302020000150</t>
  </si>
  <si>
    <t>00020245159000000150</t>
  </si>
  <si>
    <t>00020245159020000150</t>
  </si>
  <si>
    <t>00020245424000000150</t>
  </si>
  <si>
    <t>00020245424020000150</t>
  </si>
  <si>
    <t>00021945293020000150</t>
  </si>
  <si>
    <t>ПРОЧИЕ БЕЗВОЗМЕЗДНЫЕ ПОСТУПЛЕНИЯ</t>
  </si>
  <si>
    <t>00020700000000000000</t>
  </si>
  <si>
    <t>Прочие безвозмездные поступления в бюджеты субъектов Российской Федерации</t>
  </si>
  <si>
    <t>00020702000020000150</t>
  </si>
  <si>
    <t>00020702030020000150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</si>
  <si>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</si>
  <si>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</si>
  <si>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</si>
  <si>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</si>
  <si>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</si>
  <si>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</si>
  <si>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</si>
  <si>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</si>
  <si>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</si>
  <si>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</si>
  <si>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</si>
  <si>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</si>
  <si>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</si>
  <si>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</si>
  <si>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</si>
  <si>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</si>
  <si>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</si>
  <si>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</si>
  <si>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</si>
  <si>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</si>
  <si>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</si>
  <si>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</si>
  <si>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</si>
  <si>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</si>
  <si>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</si>
  <si>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</si>
  <si>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</si>
  <si>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</si>
  <si>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</si>
  <si>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</si>
  <si>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</si>
  <si>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</si>
  <si>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</si>
  <si>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</si>
  <si>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</si>
  <si>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</si>
  <si>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</si>
  <si>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</si>
  <si>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</si>
  <si>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</si>
  <si>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</si>
  <si>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Дотации бюджетам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</si>
  <si>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</si>
  <si>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Субсидии бюджетам за счет средств резервного фонда Правительства Российской Федерации</t>
  </si>
  <si>
    <t>Субсидии бюджетам субъектов Российской Федерации за счет средств резервного фонда Правительства Российской Федерации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</si>
  <si>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</si>
  <si>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</si>
  <si>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</si>
  <si>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00020215853000000150</t>
  </si>
  <si>
    <t>00020215853020000150</t>
  </si>
  <si>
    <t>00020229001000000150</t>
  </si>
  <si>
    <t>00020229001020000150</t>
  </si>
  <si>
    <t>00021845393020000150</t>
  </si>
  <si>
    <t>00021945393020000150</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</si>
  <si>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</si>
  <si>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00021825555020000150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</si>
  <si>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</si>
  <si>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Налог на профессиональный доход</t>
  </si>
  <si>
    <t>Налог на прибыль организаций, зачислявшийся до 1 января 2005 года в местные бюджеты, мобилизуемый на территориях городских округов</t>
  </si>
  <si>
    <t>Налог с имущества, переходящего в порядке наследования или дарения</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</si>
  <si>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</si>
  <si>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</si>
  <si>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ПОСТУПЛЕНИЯ (ПЕРЕЧИСЛЕНИЯ) ПО УРЕГУЛИРОВАНИЮ РАСЧЕТОВ МЕЖДУ БЮДЖЕТАМИ БЮДЖЕТНОЙ СИСТЕМЫ РОССИЙСКОЙ ФЕДЕРАЦИИ</t>
  </si>
  <si>
    <t>Перечисления из бюджетов (поступления в бюджеты) бюджетной системы Российской Федерации по решениям о взыскании средств, предоставленных из иных бюджетов бюджетной системы Российской Федерации</t>
  </si>
  <si>
    <t>Поступления в бюджеты субъектов Российской Федерации по решениям о взыскании средств из иных бюджетов бюджетной системы Российской Федерации</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</si>
  <si>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</si>
  <si>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</si>
  <si>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Дотации бюджетам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</si>
  <si>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</si>
  <si>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</si>
  <si>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</si>
  <si>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Поступления от денежных пожертвований, предоставляемых физическими лицами получателям средств бюджетов субъектов Российской Федерации</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</si>
  <si>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</si>
  <si>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</si>
  <si>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00010302200010000110</t>
  </si>
  <si>
    <t>00010506000010000110</t>
  </si>
  <si>
    <t>00010901020040000110</t>
  </si>
  <si>
    <t>00010904040010000110</t>
  </si>
  <si>
    <t>00011601160010000140</t>
  </si>
  <si>
    <t>00011601163010000140</t>
  </si>
  <si>
    <t>00011607000000000140</t>
  </si>
  <si>
    <t>00011800000000000000</t>
  </si>
  <si>
    <t>00011801000000000150</t>
  </si>
  <si>
    <t>00011801210020000150</t>
  </si>
  <si>
    <t>00020215002000000150</t>
  </si>
  <si>
    <t>00020215002020000150</t>
  </si>
  <si>
    <t>00020215857000000150</t>
  </si>
  <si>
    <t>00020215857020000150</t>
  </si>
  <si>
    <t>00020245198020000150</t>
  </si>
  <si>
    <t>00020245303000000150</t>
  </si>
  <si>
    <t>00020245303020000150</t>
  </si>
  <si>
    <t>00020702020020000150</t>
  </si>
  <si>
    <t>00021825497020000150</t>
  </si>
  <si>
    <t>00021925555020000150</t>
  </si>
  <si>
    <t>ИТОГО</t>
  </si>
  <si>
    <t>ИСТОЧНИКИ ВНУТРЕННЕГО ФИНАНСИРОВАНИЯ ДЕФИЦИТОВ БЮДЖЕТОВ</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</si>
  <si>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</si>
  <si>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</si>
  <si>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</si>
  <si>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</si>
  <si>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</si>
  <si>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</si>
  <si>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</si>
  <si>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</si>
  <si>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</si>
  <si>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</si>
  <si>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</si>
  <si>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</si>
  <si>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</si>
  <si>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</si>
  <si>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</si>
  <si>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</si>
  <si>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</si>
  <si>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</si>
  <si>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</si>
  <si>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</si>
  <si>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</si>
  <si>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</si>
  <si>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</si>
  <si>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</si>
  <si>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</si>
  <si>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</si>
  <si>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00001020000000000000</t>
  </si>
  <si>
    <t>00001020000000000700</t>
  </si>
  <si>
    <t>00001020000000000800</t>
  </si>
  <si>
    <t>00001020000020000710</t>
  </si>
  <si>
    <t>00001020000020000810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</si>
  <si>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</si>
  <si>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</si>
  <si>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</si>
  <si>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</si>
  <si>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</si>
  <si>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</si>
  <si>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</si>
  <si>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</si>
  <si>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</si>
  <si>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</si>
  <si>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</si>
  <si>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</si>
  <si>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</si>
  <si>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</si>
  <si>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</si>
  <si>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</si>
  <si>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00001050000000000000</t>
  </si>
  <si>
    <t>00001050000000000500</t>
  </si>
  <si>
    <t>00001050200000000500</t>
  </si>
  <si>
    <t>00001050201000000510</t>
  </si>
  <si>
    <t>00001050201020000510</t>
  </si>
  <si>
    <t>00001050000000000600</t>
  </si>
  <si>
    <t>00001050200000000600</t>
  </si>
  <si>
    <t>00001050201000000610</t>
  </si>
  <si>
    <t>00001050201020000610</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</si>
  <si>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</si>
  <si>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</si>
  <si>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Получение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</si>
  <si>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</si>
  <si>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Получение кредитов из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</si>
  <si>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</si>
  <si>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</si>
  <si>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00020225304020000150</t>
  </si>
  <si>
    <t>Субвенции бюджетам субъектов Российской Федерации на улучшение экологического состояния гидрографической сети</t>
  </si>
  <si>
    <t>00020235090000000150</t>
  </si>
  <si>
    <t>Заместитель начальника управления сводного бюджетного планирования и анализа исполнения бюджета</t>
  </si>
  <si>
    <t>Цветков Д.Е.</t>
  </si>
  <si>
    <t xml:space="preserve">Утверждено законом 102-ЗО от 30.12.2019 (в ред. 56-ЗО) 
</t>
  </si>
  <si>
    <t>Уточненный план на 01.11.2020</t>
  </si>
  <si>
    <t>Исполнено
на 01.11.2020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</si>
  <si>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</si>
  <si>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</si>
  <si>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Дотации бюджетам на поддержку мер по обеспечению сбалансированности бюджетов на финансовое обеспечение мероприятий по борьбе с новой коронавирусной инфекцией (COVID-19)</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</si>
  <si>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борьбе с новой коронавирусной инфекцией (COVID-19)</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</si>
  <si>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</si>
  <si>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</si>
  <si>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</si>
  <si>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</si>
  <si>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на улучшение экологического состояния гидрографической сети</t>
  </si>
  <si>
    <t>Возврат остатков субсидий на реализацию мероприятий по обеспечению жильем молодых семей из бюджетов субъектов Российской Федерации</t>
  </si>
  <si>
    <t>00085000000000000000</t>
  </si>
  <si>
    <t>00011402023020000440</t>
  </si>
  <si>
    <t>00011601112010000140</t>
  </si>
  <si>
    <t>00020215844000000150</t>
  </si>
  <si>
    <t>00020215844020000150</t>
  </si>
  <si>
    <t>00020225242000000150</t>
  </si>
  <si>
    <t>00020225242020000150</t>
  </si>
  <si>
    <t>00020225304000000150</t>
  </si>
  <si>
    <t>00020235090020000150</t>
  </si>
  <si>
    <t>00021925497020000150</t>
  </si>
  <si>
    <t>9600</t>
  </si>
  <si>
    <t>СВОДКА ОБ ИСПОЛНЕНИИ ОБЛАСТНОГО БЮДЖЕТА ТВЕРСКОЙ ОБЛАСТИ
НА 1 НОЯБРЯ 2020 ГОДА</t>
  </si>
  <si>
    <t>00020245268020000150</t>
  </si>
  <si>
    <t>Обеспечение деятельности по оказанию коммунальной услуги наслению по обращению с твердыми коммунальными отходами</t>
  </si>
  <si>
    <t>00020245390020000150</t>
  </si>
  <si>
    <t>Иные межбюджетные трансферты на финансовое обеспечение дорожной деятельности</t>
  </si>
  <si>
    <t>Государственная пошлина за выдачу разрешения на выброс вредных (загрязняющих) веществ в атмосферный воздух</t>
  </si>
  <si>
    <t>00010807260010000110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</si>
  <si>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</si>
  <si>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00010807262010000110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</si>
  <si>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</si>
  <si>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00010807280010000110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</si>
  <si>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</si>
  <si>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00010807282010000110</t>
  </si>
  <si>
    <t>Налог, взимаемый в виде стоимости патента в связи с применением упрощенной системы налогообложения</t>
  </si>
  <si>
    <t>00010911000020000110</t>
  </si>
  <si>
    <t>00010911010020000110</t>
  </si>
  <si>
    <t>Плата за предоставление сведений, содержащихся в государственном адресном реестре</t>
  </si>
  <si>
    <t>00011301060010000130</t>
  </si>
  <si>
    <t>Прочие штрафы</t>
  </si>
  <si>
    <t>Субсидии бюджетам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</si>
  <si>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00020225177000000150</t>
  </si>
  <si>
    <t>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</si>
  <si>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00020225177020000150</t>
  </si>
  <si>
    <t>Субсидии бюджетам на создание сети ресурсных центров по поддержке добровольчества</t>
  </si>
  <si>
    <t>00020225411000000150</t>
  </si>
  <si>
    <t>Субсидии бюджетам субъектов Российской Федерации на создание сети ресурсных центров по поддержке добровольчества</t>
  </si>
  <si>
    <t>00020225411020000150</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</si>
  <si>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</si>
  <si>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00020225534020000150</t>
  </si>
  <si>
    <t>Субсидии бюджетам на обеспечение устойчивого развития сельских территорий</t>
  </si>
  <si>
    <t>00020225567000000150</t>
  </si>
  <si>
    <t>Субсидии бюджетам субъектов Российской Федерации на обеспечение устойчивого развития сельских территорий</t>
  </si>
  <si>
    <t>00020225567020000150</t>
  </si>
  <si>
    <t>Субсидии бюджетам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</si>
  <si>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00020225674000000150</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</si>
  <si>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</si>
  <si>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00020225674020000150</t>
  </si>
  <si>
    <t>Прочие субсидии</t>
  </si>
  <si>
    <t>00020229999000000150</t>
  </si>
  <si>
    <t>Прочие субсидии бюджетам субъектов Российской Федерации</t>
  </si>
  <si>
    <t>00020229999020000150</t>
  </si>
  <si>
    <t>Межбюджетные трансферты, передаваемые бюджетам на приобретение автотранспорта</t>
  </si>
  <si>
    <t>00020245293000000150</t>
  </si>
  <si>
    <t>Межбюджетные трансферты, передаваемые бюджетам субъектов Российской Федерации на приобретение автотранспорта</t>
  </si>
  <si>
    <t>00020245293020000150</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</si>
  <si>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</si>
  <si>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00020245294000000150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</si>
  <si>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</si>
  <si>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00020245294020000150</t>
  </si>
  <si>
    <t>Межбюджетные трансферты, передаваемые бюджетам на осуществление спортивной подготовки в организациях, получивших статус "Детский футбольный центр"</t>
  </si>
  <si>
    <t>00020245383000000150</t>
  </si>
  <si>
    <t>Межбюджетные трансферты, передаваемые бюджетам субъектов Российской Федерации на осуществление спортивной подготовки в организациях, получивших статус "Детский футбольный центр"</t>
  </si>
  <si>
    <t>00020245383020000150</t>
  </si>
  <si>
    <t>БЕЗВОЗМЕЗДНЫЕ ПОСТУПЛЕНИЯ ОТ НЕГОСУДАРСТВЕННЫХ ОРГАНИЗАЦИЙ</t>
  </si>
  <si>
    <t>00020400000000000000</t>
  </si>
  <si>
    <t>Безвозмездные поступления от негосударственных организаций в бюджеты субъектов Российской Федерации</t>
  </si>
  <si>
    <t>00020402000020000150</t>
  </si>
  <si>
    <t>Предоставление негосударственными организациями грантов для получателей средств бюджетов субъектов Российской Федерации</t>
  </si>
  <si>
    <t>00020402010020000150</t>
  </si>
  <si>
    <t>-</t>
  </si>
  <si>
    <t>Доходы бюджетов субъектов Российской Федерации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муниципальных образований</t>
  </si>
  <si>
    <t>00021825467020000150</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</si>
  <si>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</si>
  <si>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00021835485020000150</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</si>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</sst>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10"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1"/>
      <name val="Times New Roman"/>
      <family val="1"/>
      <charset val="204"/>
    </font>
    <font>
      <b/>
      <sz val="11"/>
      <name val="Times New Roman"/>
      <family val="1"/>
      <charset val="204"/>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60">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49" fontId="2" fillId="0" borderId="4" xfId="0" applyNumberFormat="1" applyFont="1" applyFill="1" applyBorder="1" applyAlignment="1">
      <alignment horizontal="center"/>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0" fontId="4" fillId="0" borderId="0" xfId="0" applyFont="1" applyFill="1" applyAlignment="1">
      <alignment horizontal="left"/>
    </xf>
    <xf numFmtId="49" fontId="4" fillId="0" borderId="0" xfId="0" applyNumberFormat="1" applyFont="1" applyFill="1" applyAlignment="1">
      <alignment horizontal="right"/>
    </xf>
    <xf numFmtId="0" fontId="4" fillId="0" borderId="0" xfId="0" applyFont="1" applyFill="1"/>
    <xf numFmtId="164" fontId="1" fillId="0" borderId="0" xfId="0" applyNumberFormat="1" applyFont="1" applyFill="1"/>
    <xf numFmtId="0" fontId="3" fillId="0" borderId="1" xfId="0" applyFont="1" applyFill="1" applyBorder="1"/>
    <xf numFmtId="49" fontId="4"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165" fontId="2" fillId="0" borderId="0" xfId="0" applyNumberFormat="1" applyFont="1" applyFill="1"/>
    <xf numFmtId="0" fontId="4" fillId="0" borderId="0" xfId="0" applyFont="1" applyFill="1" applyAlignment="1">
      <alignment horizontal="left" wrapText="1"/>
    </xf>
    <xf numFmtId="0" fontId="4" fillId="0" borderId="7" xfId="0" applyFont="1" applyFill="1" applyBorder="1" applyAlignment="1">
      <alignment horizontal="left"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right"/>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2" fillId="3" borderId="4" xfId="0" applyNumberFormat="1" applyFont="1" applyFill="1" applyBorder="1" applyAlignment="1">
      <alignment horizontal="right"/>
    </xf>
    <xf numFmtId="49" fontId="2" fillId="3" borderId="4" xfId="0" applyNumberFormat="1" applyFont="1" applyFill="1" applyBorder="1" applyAlignment="1">
      <alignment horizontal="center" shrinkToFit="1"/>
    </xf>
    <xf numFmtId="164" fontId="2" fillId="0" borderId="0" xfId="0" applyNumberFormat="1" applyFont="1" applyFill="1" applyBorder="1" applyAlignment="1">
      <alignment horizontal="right"/>
    </xf>
    <xf numFmtId="0" fontId="2" fillId="0" borderId="0" xfId="0" applyFont="1" applyFill="1" applyBorder="1"/>
    <xf numFmtId="164" fontId="1" fillId="4" borderId="4" xfId="0" applyNumberFormat="1" applyFont="1" applyFill="1" applyBorder="1" applyAlignment="1">
      <alignment horizontal="right"/>
    </xf>
    <xf numFmtId="164" fontId="2" fillId="4" borderId="4" xfId="0" applyNumberFormat="1" applyFont="1" applyFill="1" applyBorder="1" applyAlignment="1">
      <alignment horizontal="right"/>
    </xf>
    <xf numFmtId="165" fontId="1" fillId="0" borderId="0" xfId="0" applyNumberFormat="1" applyFont="1" applyFill="1"/>
    <xf numFmtId="49" fontId="8" fillId="3" borderId="8" xfId="0" applyNumberFormat="1" applyFont="1" applyFill="1" applyBorder="1" applyAlignment="1">
      <alignment horizontal="center" wrapText="1"/>
    </xf>
    <xf numFmtId="49" fontId="8" fillId="0" borderId="8" xfId="0" applyNumberFormat="1" applyFont="1" applyFill="1" applyBorder="1" applyAlignment="1">
      <alignment horizontal="center" wrapText="1"/>
    </xf>
    <xf numFmtId="0" fontId="1" fillId="2" borderId="4" xfId="0" applyFont="1" applyFill="1" applyBorder="1" applyAlignment="1">
      <alignment horizontal="left" wrapText="1" indent="2"/>
    </xf>
    <xf numFmtId="49" fontId="1" fillId="2" borderId="4" xfId="0" applyNumberFormat="1" applyFont="1" applyFill="1" applyBorder="1" applyAlignment="1">
      <alignment horizontal="center" shrinkToFit="1"/>
    </xf>
    <xf numFmtId="49" fontId="1" fillId="0" borderId="4" xfId="0" applyNumberFormat="1" applyFont="1" applyFill="1" applyBorder="1" applyAlignment="1">
      <alignment horizontal="center"/>
    </xf>
    <xf numFmtId="164" fontId="2" fillId="0" borderId="0" xfId="0" applyNumberFormat="1" applyFont="1" applyFill="1"/>
    <xf numFmtId="49" fontId="9" fillId="3" borderId="8" xfId="0" applyNumberFormat="1" applyFont="1" applyFill="1" applyBorder="1" applyAlignment="1">
      <alignment horizontal="center" wrapText="1"/>
    </xf>
    <xf numFmtId="49" fontId="9" fillId="0" borderId="8" xfId="0" applyNumberFormat="1" applyFont="1" applyFill="1" applyBorder="1" applyAlignment="1">
      <alignment horizontal="center" wrapText="1"/>
    </xf>
    <xf numFmtId="49" fontId="8" fillId="3" borderId="9" xfId="0" applyNumberFormat="1" applyFont="1" applyFill="1" applyBorder="1" applyAlignment="1">
      <alignment horizontal="center" wrapText="1"/>
    </xf>
    <xf numFmtId="49" fontId="2" fillId="0" borderId="4" xfId="0" applyNumberFormat="1" applyFont="1" applyFill="1" applyBorder="1" applyAlignment="1">
      <alignment horizontal="center" wrapText="1"/>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5" xfId="0" applyNumberFormat="1" applyFont="1" applyFill="1" applyBorder="1" applyAlignment="1">
      <alignment horizontal="center" vertical="center" wrapText="1"/>
    </xf>
    <xf numFmtId="0" fontId="2" fillId="0" borderId="6" xfId="0" applyFont="1" applyFill="1" applyBorder="1" applyAlignment="1">
      <alignment horizontal="center"/>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7;&#1074;&#1086;&#1076;&#1082;&#1080;%20&#1054;&#1057;&#1041;&#1055;/&#1057;&#1074;&#1086;&#1076;&#1082;&#1080;%202020%20&#1075;&#1086;&#1076;/&#1085;&#1072;%2001.06.2020/&#1057;&#1074;&#1086;&#1076;&#1082;&#1072;%20&#1086;&#1073;&#1083;.%20&#1085;&#1072;%2001.0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6.2020"/>
    </sheetNames>
    <sheetDataSet>
      <sheetData sheetId="0">
        <row r="8">
          <cell r="E8">
            <v>21157186.718249999</v>
          </cell>
          <cell r="H8">
            <v>20125596.536959998</v>
          </cell>
        </row>
        <row r="188">
          <cell r="E188">
            <v>234526.15117</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N663"/>
  <sheetViews>
    <sheetView showGridLines="0" showZeros="0" tabSelected="1" view="pageBreakPreview" zoomScale="90" zoomScaleNormal="90" zoomScaleSheetLayoutView="90" workbookViewId="0">
      <pane ySplit="5" topLeftCell="A647" activePane="bottomLeft" state="frozen"/>
      <selection pane="bottomLeft" activeCell="E649" sqref="E649"/>
    </sheetView>
  </sheetViews>
  <sheetFormatPr defaultColWidth="9.140625" defaultRowHeight="12.75" x14ac:dyDescent="0.2"/>
  <cols>
    <col min="1" max="1" width="74" style="10" customWidth="1"/>
    <col min="2" max="2" width="26.140625" style="10" customWidth="1"/>
    <col min="3" max="4" width="16.42578125" style="10" customWidth="1"/>
    <col min="5" max="5" width="15.85546875" style="10" customWidth="1"/>
    <col min="6" max="7" width="15.140625" style="29" customWidth="1"/>
    <col min="8" max="8" width="15.140625" style="1" customWidth="1"/>
    <col min="9" max="9" width="15.140625" style="12" customWidth="1"/>
    <col min="10" max="10" width="18.28515625" style="12" customWidth="1"/>
    <col min="11" max="11" width="12.85546875" style="12" bestFit="1" customWidth="1"/>
    <col min="12" max="16384" width="9.140625" style="12"/>
  </cols>
  <sheetData>
    <row r="1" spans="1:14" s="1" customFormat="1" ht="35.25" customHeight="1" x14ac:dyDescent="0.2">
      <c r="A1" s="51" t="s">
        <v>1249</v>
      </c>
      <c r="B1" s="52"/>
      <c r="C1" s="52"/>
      <c r="D1" s="52"/>
      <c r="E1" s="52"/>
      <c r="F1" s="9"/>
      <c r="G1" s="9"/>
      <c r="H1" s="9"/>
      <c r="I1" s="9"/>
    </row>
    <row r="2" spans="1:14" x14ac:dyDescent="0.2">
      <c r="B2" s="11"/>
      <c r="C2" s="11"/>
      <c r="D2" s="11"/>
      <c r="E2" s="11"/>
    </row>
    <row r="3" spans="1:14" x14ac:dyDescent="0.2">
      <c r="A3" s="13"/>
      <c r="B3" s="14"/>
      <c r="C3" s="14"/>
      <c r="D3" s="14"/>
      <c r="E3" s="14"/>
      <c r="F3" s="30"/>
      <c r="G3" s="12"/>
      <c r="H3" s="21"/>
      <c r="I3" s="30" t="s">
        <v>5</v>
      </c>
    </row>
    <row r="4" spans="1:14" x14ac:dyDescent="0.2">
      <c r="A4" s="58" t="s">
        <v>0</v>
      </c>
      <c r="B4" s="58" t="s">
        <v>1</v>
      </c>
      <c r="C4" s="53" t="s">
        <v>1225</v>
      </c>
      <c r="D4" s="53" t="s">
        <v>1226</v>
      </c>
      <c r="E4" s="53" t="s">
        <v>1227</v>
      </c>
      <c r="F4" s="55" t="s">
        <v>2</v>
      </c>
      <c r="G4" s="56"/>
      <c r="H4" s="53" t="s">
        <v>6</v>
      </c>
      <c r="I4" s="54"/>
    </row>
    <row r="5" spans="1:14" ht="76.5" x14ac:dyDescent="0.2">
      <c r="A5" s="59"/>
      <c r="B5" s="59"/>
      <c r="C5" s="57"/>
      <c r="D5" s="57"/>
      <c r="E5" s="57"/>
      <c r="F5" s="27" t="s">
        <v>3</v>
      </c>
      <c r="G5" s="28" t="s">
        <v>4</v>
      </c>
      <c r="H5" s="22" t="s">
        <v>7</v>
      </c>
      <c r="I5" s="28" t="s">
        <v>8</v>
      </c>
      <c r="N5" s="38"/>
    </row>
    <row r="6" spans="1:14" x14ac:dyDescent="0.2">
      <c r="A6" s="15">
        <v>1</v>
      </c>
      <c r="B6" s="15">
        <v>2</v>
      </c>
      <c r="C6" s="15">
        <v>3</v>
      </c>
      <c r="D6" s="15">
        <v>4</v>
      </c>
      <c r="E6" s="15">
        <v>5</v>
      </c>
      <c r="F6" s="15">
        <v>6</v>
      </c>
      <c r="G6" s="15">
        <v>7</v>
      </c>
      <c r="H6" s="23">
        <v>8</v>
      </c>
      <c r="I6" s="15">
        <v>9</v>
      </c>
      <c r="N6" s="39"/>
    </row>
    <row r="7" spans="1:14" s="16" customFormat="1" x14ac:dyDescent="0.2">
      <c r="A7" s="33" t="s">
        <v>9</v>
      </c>
      <c r="B7" s="31" t="s">
        <v>1238</v>
      </c>
      <c r="C7" s="32">
        <v>77141225.299999997</v>
      </c>
      <c r="D7" s="32">
        <f>D8+D273</f>
        <v>80109076.399999991</v>
      </c>
      <c r="E7" s="32">
        <v>61977402.039099999</v>
      </c>
      <c r="F7" s="32">
        <f>E7/C7*100</f>
        <v>80.34277624975708</v>
      </c>
      <c r="G7" s="32">
        <f>E7/D7*100</f>
        <v>77.366267125131913</v>
      </c>
      <c r="H7" s="32">
        <v>52962374.560690001</v>
      </c>
      <c r="I7" s="32">
        <f>E7/H7*100</f>
        <v>117.02156965805905</v>
      </c>
      <c r="J7" s="20">
        <f>C7-D7</f>
        <v>-2967851.099999994</v>
      </c>
      <c r="N7" s="39"/>
    </row>
    <row r="8" spans="1:14" s="16" customFormat="1" x14ac:dyDescent="0.2">
      <c r="A8" s="2" t="s">
        <v>10</v>
      </c>
      <c r="B8" s="3" t="s">
        <v>11</v>
      </c>
      <c r="C8" s="7">
        <v>51425647.299999997</v>
      </c>
      <c r="D8" s="7">
        <v>51425647.299999997</v>
      </c>
      <c r="E8" s="7">
        <v>43812151.760109998</v>
      </c>
      <c r="F8" s="7">
        <f>E8/C8*100</f>
        <v>85.195139119055881</v>
      </c>
      <c r="G8" s="7">
        <f>E8/D8*100</f>
        <v>85.195139119055881</v>
      </c>
      <c r="H8" s="7">
        <v>41252376.030790001</v>
      </c>
      <c r="I8" s="7">
        <f>E8/H8*100</f>
        <v>106.20515949774487</v>
      </c>
      <c r="J8" s="20">
        <f>+E8-'[1]01.06.2020'!$E$8</f>
        <v>22654965.041859999</v>
      </c>
      <c r="K8" s="20">
        <f>+H8-'[1]01.06.2020'!$H$8</f>
        <v>21126779.493830003</v>
      </c>
      <c r="N8" s="12"/>
    </row>
    <row r="9" spans="1:14" s="16" customFormat="1" x14ac:dyDescent="0.2">
      <c r="A9" s="2" t="s">
        <v>12</v>
      </c>
      <c r="B9" s="3" t="s">
        <v>13</v>
      </c>
      <c r="C9" s="7">
        <v>27557099.399999999</v>
      </c>
      <c r="D9" s="7">
        <v>27557099.399999999</v>
      </c>
      <c r="E9" s="7">
        <v>24564353.72174</v>
      </c>
      <c r="F9" s="7">
        <f>E9/C9*100</f>
        <v>89.139837851512056</v>
      </c>
      <c r="G9" s="7">
        <f>E9/D9*100</f>
        <v>89.139837851512056</v>
      </c>
      <c r="H9" s="7">
        <v>23579517.422109999</v>
      </c>
      <c r="I9" s="7">
        <f>E9/H9*100</f>
        <v>104.17666011564148</v>
      </c>
      <c r="N9" s="12"/>
    </row>
    <row r="10" spans="1:14" s="16" customFormat="1" x14ac:dyDescent="0.2">
      <c r="A10" s="4" t="s">
        <v>14</v>
      </c>
      <c r="B10" s="5" t="s">
        <v>15</v>
      </c>
      <c r="C10" s="8">
        <v>13229157</v>
      </c>
      <c r="D10" s="8">
        <v>13229157</v>
      </c>
      <c r="E10" s="8">
        <v>13210453.113500001</v>
      </c>
      <c r="F10" s="8">
        <f>E10/C10*100</f>
        <v>99.858616187713253</v>
      </c>
      <c r="G10" s="8">
        <f>E10/D10*100</f>
        <v>99.858616187713253</v>
      </c>
      <c r="H10" s="8">
        <v>12361628.30194</v>
      </c>
      <c r="I10" s="8">
        <f>E10/H10*100</f>
        <v>106.86661005190383</v>
      </c>
    </row>
    <row r="11" spans="1:14" ht="25.5" x14ac:dyDescent="0.2">
      <c r="A11" s="4" t="s">
        <v>16</v>
      </c>
      <c r="B11" s="5" t="s">
        <v>17</v>
      </c>
      <c r="C11" s="8">
        <v>13229157</v>
      </c>
      <c r="D11" s="8">
        <v>13229157</v>
      </c>
      <c r="E11" s="8">
        <v>13210453.113500001</v>
      </c>
      <c r="F11" s="8">
        <f t="shared" ref="F11:F73" si="0">E11/C11*100</f>
        <v>99.858616187713253</v>
      </c>
      <c r="G11" s="8">
        <f t="shared" ref="G11:G73" si="1">E11/D11*100</f>
        <v>99.858616187713253</v>
      </c>
      <c r="H11" s="8">
        <v>12361628.30194</v>
      </c>
      <c r="I11" s="8">
        <f t="shared" ref="I11:I73" si="2">E11/H11*100</f>
        <v>106.86661005190383</v>
      </c>
      <c r="N11" s="16"/>
    </row>
    <row r="12" spans="1:14" ht="25.5" x14ac:dyDescent="0.2">
      <c r="A12" s="4" t="s">
        <v>18</v>
      </c>
      <c r="B12" s="5" t="s">
        <v>19</v>
      </c>
      <c r="C12" s="8">
        <v>9647071</v>
      </c>
      <c r="D12" s="8">
        <v>9647071</v>
      </c>
      <c r="E12" s="8">
        <v>8650417.6580200009</v>
      </c>
      <c r="F12" s="8">
        <f t="shared" si="0"/>
        <v>89.668850348670603</v>
      </c>
      <c r="G12" s="8">
        <f t="shared" si="1"/>
        <v>89.668850348670603</v>
      </c>
      <c r="H12" s="8">
        <v>9147205.7045599986</v>
      </c>
      <c r="I12" s="8">
        <f t="shared" si="2"/>
        <v>94.568963871750015</v>
      </c>
      <c r="N12" s="16"/>
    </row>
    <row r="13" spans="1:14" ht="25.5" x14ac:dyDescent="0.2">
      <c r="A13" s="4" t="s">
        <v>20</v>
      </c>
      <c r="B13" s="5" t="s">
        <v>21</v>
      </c>
      <c r="C13" s="8">
        <v>3582086</v>
      </c>
      <c r="D13" s="8">
        <v>3582086</v>
      </c>
      <c r="E13" s="8">
        <v>4560035.45548</v>
      </c>
      <c r="F13" s="8">
        <f t="shared" si="0"/>
        <v>127.30111603909006</v>
      </c>
      <c r="G13" s="8">
        <f t="shared" si="1"/>
        <v>127.30111603909006</v>
      </c>
      <c r="H13" s="8">
        <v>3214422.5973800002</v>
      </c>
      <c r="I13" s="8">
        <f t="shared" si="2"/>
        <v>141.86172842353636</v>
      </c>
      <c r="N13" s="16"/>
    </row>
    <row r="14" spans="1:14" x14ac:dyDescent="0.2">
      <c r="A14" s="4" t="s">
        <v>22</v>
      </c>
      <c r="B14" s="5" t="s">
        <v>23</v>
      </c>
      <c r="C14" s="8">
        <v>14327942.4</v>
      </c>
      <c r="D14" s="8">
        <v>14327942.4</v>
      </c>
      <c r="E14" s="8">
        <v>11353900.608239999</v>
      </c>
      <c r="F14" s="8">
        <f t="shared" si="0"/>
        <v>79.243064295400842</v>
      </c>
      <c r="G14" s="8">
        <f t="shared" si="1"/>
        <v>79.243064295400842</v>
      </c>
      <c r="H14" s="8">
        <v>11217889.120170001</v>
      </c>
      <c r="I14" s="8">
        <f t="shared" si="2"/>
        <v>101.21245170649304</v>
      </c>
    </row>
    <row r="15" spans="1:14" ht="51" x14ac:dyDescent="0.2">
      <c r="A15" s="4" t="s">
        <v>24</v>
      </c>
      <c r="B15" s="5" t="s">
        <v>25</v>
      </c>
      <c r="C15" s="8">
        <v>13598452</v>
      </c>
      <c r="D15" s="8">
        <v>13598452</v>
      </c>
      <c r="E15" s="8">
        <v>10750420.733419999</v>
      </c>
      <c r="F15" s="8">
        <f t="shared" si="0"/>
        <v>79.056209731960664</v>
      </c>
      <c r="G15" s="8">
        <f t="shared" si="1"/>
        <v>79.056209731960664</v>
      </c>
      <c r="H15" s="8">
        <v>10481499.150360001</v>
      </c>
      <c r="I15" s="8">
        <f t="shared" si="2"/>
        <v>102.56567862289778</v>
      </c>
    </row>
    <row r="16" spans="1:14" ht="76.5" x14ac:dyDescent="0.2">
      <c r="A16" s="4" t="s">
        <v>26</v>
      </c>
      <c r="B16" s="5" t="s">
        <v>27</v>
      </c>
      <c r="C16" s="8">
        <v>83062</v>
      </c>
      <c r="D16" s="8">
        <v>83062</v>
      </c>
      <c r="E16" s="8">
        <v>97741.346269999995</v>
      </c>
      <c r="F16" s="8">
        <f t="shared" si="0"/>
        <v>117.67275802412655</v>
      </c>
      <c r="G16" s="8">
        <f t="shared" si="1"/>
        <v>117.67275802412655</v>
      </c>
      <c r="H16" s="8">
        <v>80936.815879999995</v>
      </c>
      <c r="I16" s="8">
        <f t="shared" si="2"/>
        <v>120.76252964400655</v>
      </c>
    </row>
    <row r="17" spans="1:14" ht="25.5" x14ac:dyDescent="0.2">
      <c r="A17" s="4" t="s">
        <v>28</v>
      </c>
      <c r="B17" s="5" t="s">
        <v>29</v>
      </c>
      <c r="C17" s="8">
        <v>189290</v>
      </c>
      <c r="D17" s="8">
        <v>189290</v>
      </c>
      <c r="E17" s="8">
        <v>151684.53766999999</v>
      </c>
      <c r="F17" s="8">
        <f t="shared" si="0"/>
        <v>80.133413106873036</v>
      </c>
      <c r="G17" s="8">
        <f t="shared" si="1"/>
        <v>80.133413106873036</v>
      </c>
      <c r="H17" s="8">
        <v>196097.24250999998</v>
      </c>
      <c r="I17" s="8">
        <f t="shared" si="2"/>
        <v>77.351693337689255</v>
      </c>
    </row>
    <row r="18" spans="1:14" ht="51" x14ac:dyDescent="0.2">
      <c r="A18" s="4" t="s">
        <v>30</v>
      </c>
      <c r="B18" s="5" t="s">
        <v>31</v>
      </c>
      <c r="C18" s="8">
        <v>457138</v>
      </c>
      <c r="D18" s="8">
        <v>457138</v>
      </c>
      <c r="E18" s="8">
        <v>354053.95467000001</v>
      </c>
      <c r="F18" s="8">
        <f t="shared" si="0"/>
        <v>77.450125491645849</v>
      </c>
      <c r="G18" s="8">
        <f t="shared" si="1"/>
        <v>77.450125491645849</v>
      </c>
      <c r="H18" s="8">
        <v>459373.18689999997</v>
      </c>
      <c r="I18" s="8">
        <f t="shared" si="2"/>
        <v>77.073273923380583</v>
      </c>
    </row>
    <row r="19" spans="1:14" s="16" customFormat="1" ht="38.25" x14ac:dyDescent="0.2">
      <c r="A19" s="4" t="s">
        <v>32</v>
      </c>
      <c r="B19" s="5" t="s">
        <v>33</v>
      </c>
      <c r="C19" s="8">
        <v>0.4</v>
      </c>
      <c r="D19" s="8">
        <v>0.4</v>
      </c>
      <c r="E19" s="8">
        <v>3.6209999999999999E-2</v>
      </c>
      <c r="F19" s="8">
        <f t="shared" si="0"/>
        <v>9.0525000000000002</v>
      </c>
      <c r="G19" s="8">
        <f t="shared" si="1"/>
        <v>9.0525000000000002</v>
      </c>
      <c r="H19" s="8">
        <v>-17.275479999999998</v>
      </c>
      <c r="I19" s="8">
        <v>0</v>
      </c>
      <c r="N19" s="12"/>
    </row>
    <row r="20" spans="1:14" s="16" customFormat="1" ht="25.5" x14ac:dyDescent="0.2">
      <c r="A20" s="2" t="s">
        <v>34</v>
      </c>
      <c r="B20" s="3" t="s">
        <v>35</v>
      </c>
      <c r="C20" s="7">
        <v>9573820</v>
      </c>
      <c r="D20" s="7">
        <v>9573820</v>
      </c>
      <c r="E20" s="7">
        <v>7359925.8256400004</v>
      </c>
      <c r="F20" s="7">
        <f t="shared" si="0"/>
        <v>76.875540021015652</v>
      </c>
      <c r="G20" s="7">
        <f t="shared" si="1"/>
        <v>76.875540021015652</v>
      </c>
      <c r="H20" s="7">
        <v>6023467.07369</v>
      </c>
      <c r="I20" s="7">
        <f t="shared" si="2"/>
        <v>122.18753312004544</v>
      </c>
      <c r="N20" s="12"/>
    </row>
    <row r="21" spans="1:14" ht="25.5" x14ac:dyDescent="0.2">
      <c r="A21" s="4" t="s">
        <v>36</v>
      </c>
      <c r="B21" s="5" t="s">
        <v>37</v>
      </c>
      <c r="C21" s="8">
        <v>9573820</v>
      </c>
      <c r="D21" s="8">
        <v>9573820</v>
      </c>
      <c r="E21" s="8">
        <v>7359925.8256400004</v>
      </c>
      <c r="F21" s="8">
        <f t="shared" si="0"/>
        <v>76.875540021015652</v>
      </c>
      <c r="G21" s="8">
        <f t="shared" si="1"/>
        <v>76.875540021015652</v>
      </c>
      <c r="H21" s="8">
        <v>6023467.07369</v>
      </c>
      <c r="I21" s="8">
        <f t="shared" si="2"/>
        <v>122.18753312004544</v>
      </c>
    </row>
    <row r="22" spans="1:14" ht="76.5" x14ac:dyDescent="0.2">
      <c r="A22" s="4" t="s">
        <v>996</v>
      </c>
      <c r="B22" s="5" t="s">
        <v>38</v>
      </c>
      <c r="C22" s="8">
        <v>125493</v>
      </c>
      <c r="D22" s="8">
        <v>125493</v>
      </c>
      <c r="E22" s="8">
        <v>79297.90367</v>
      </c>
      <c r="F22" s="8">
        <f t="shared" si="0"/>
        <v>63.189105105464051</v>
      </c>
      <c r="G22" s="8">
        <f t="shared" si="1"/>
        <v>63.189105105464051</v>
      </c>
      <c r="H22" s="8">
        <v>119008.22470000001</v>
      </c>
      <c r="I22" s="8">
        <f t="shared" si="2"/>
        <v>66.632288541314566</v>
      </c>
      <c r="N22" s="16"/>
    </row>
    <row r="23" spans="1:14" x14ac:dyDescent="0.2">
      <c r="A23" s="4" t="s">
        <v>39</v>
      </c>
      <c r="B23" s="5" t="s">
        <v>40</v>
      </c>
      <c r="C23" s="8">
        <v>1239254</v>
      </c>
      <c r="D23" s="8">
        <v>1239254</v>
      </c>
      <c r="E23" s="8">
        <v>1170552.36699</v>
      </c>
      <c r="F23" s="8">
        <f t="shared" si="0"/>
        <v>94.456210509709877</v>
      </c>
      <c r="G23" s="8">
        <f t="shared" si="1"/>
        <v>94.456210509709877</v>
      </c>
      <c r="H23" s="8">
        <v>1232735.65799</v>
      </c>
      <c r="I23" s="8">
        <f t="shared" si="2"/>
        <v>94.955667048571385</v>
      </c>
      <c r="N23" s="16"/>
    </row>
    <row r="24" spans="1:14" ht="25.5" x14ac:dyDescent="0.2">
      <c r="A24" s="4" t="s">
        <v>41</v>
      </c>
      <c r="B24" s="5" t="s">
        <v>42</v>
      </c>
      <c r="C24" s="8">
        <v>219</v>
      </c>
      <c r="D24" s="8">
        <v>219</v>
      </c>
      <c r="E24" s="8">
        <v>912.91032999999993</v>
      </c>
      <c r="F24" s="8" t="s">
        <v>1313</v>
      </c>
      <c r="G24" s="8" t="s">
        <v>1313</v>
      </c>
      <c r="H24" s="8">
        <v>151.29599999999999</v>
      </c>
      <c r="I24" s="8" t="s">
        <v>1313</v>
      </c>
    </row>
    <row r="25" spans="1:14" ht="89.25" x14ac:dyDescent="0.2">
      <c r="A25" s="4" t="s">
        <v>767</v>
      </c>
      <c r="B25" s="5" t="s">
        <v>43</v>
      </c>
      <c r="C25" s="8">
        <v>3806</v>
      </c>
      <c r="D25" s="8">
        <v>3806</v>
      </c>
      <c r="E25" s="8">
        <v>3443.3036000000002</v>
      </c>
      <c r="F25" s="8">
        <f t="shared" si="0"/>
        <v>90.47040462427745</v>
      </c>
      <c r="G25" s="8">
        <f t="shared" si="1"/>
        <v>90.47040462427745</v>
      </c>
      <c r="H25" s="8">
        <v>2910.0540000000001</v>
      </c>
      <c r="I25" s="8">
        <f t="shared" si="2"/>
        <v>118.32438848213813</v>
      </c>
    </row>
    <row r="26" spans="1:14" ht="89.25" x14ac:dyDescent="0.2">
      <c r="A26" s="4" t="s">
        <v>44</v>
      </c>
      <c r="B26" s="5" t="s">
        <v>45</v>
      </c>
      <c r="C26" s="8">
        <v>1233523.3</v>
      </c>
      <c r="D26" s="8">
        <v>1233523.3</v>
      </c>
      <c r="E26" s="8">
        <v>923422.79998000001</v>
      </c>
      <c r="F26" s="8">
        <f t="shared" si="0"/>
        <v>74.860588363430182</v>
      </c>
      <c r="G26" s="8">
        <f t="shared" si="1"/>
        <v>74.860588363430182</v>
      </c>
      <c r="H26" s="8">
        <v>903799.82911000005</v>
      </c>
      <c r="I26" s="8">
        <f t="shared" si="2"/>
        <v>102.17116337467371</v>
      </c>
    </row>
    <row r="27" spans="1:14" ht="102" x14ac:dyDescent="0.2">
      <c r="A27" s="4" t="s">
        <v>46</v>
      </c>
      <c r="B27" s="5" t="s">
        <v>47</v>
      </c>
      <c r="C27" s="8">
        <v>871232.1</v>
      </c>
      <c r="D27" s="8">
        <v>871232.1</v>
      </c>
      <c r="E27" s="8">
        <v>649284.94706999999</v>
      </c>
      <c r="F27" s="8">
        <f t="shared" si="0"/>
        <v>74.52491099329329</v>
      </c>
      <c r="G27" s="8">
        <f t="shared" si="1"/>
        <v>74.52491099329329</v>
      </c>
      <c r="H27" s="8">
        <v>577055.46808999998</v>
      </c>
      <c r="I27" s="8">
        <f t="shared" si="2"/>
        <v>112.51690400215301</v>
      </c>
    </row>
    <row r="28" spans="1:14" ht="127.5" x14ac:dyDescent="0.2">
      <c r="A28" s="4" t="s">
        <v>48</v>
      </c>
      <c r="B28" s="5" t="s">
        <v>49</v>
      </c>
      <c r="C28" s="8">
        <v>362291.20000000001</v>
      </c>
      <c r="D28" s="8">
        <v>362291.20000000001</v>
      </c>
      <c r="E28" s="8">
        <v>274137.85291000002</v>
      </c>
      <c r="F28" s="8">
        <f t="shared" si="0"/>
        <v>75.667819949808333</v>
      </c>
      <c r="G28" s="8">
        <f t="shared" si="1"/>
        <v>75.667819949808333</v>
      </c>
      <c r="H28" s="8">
        <v>326744.36101999995</v>
      </c>
      <c r="I28" s="8">
        <f t="shared" si="2"/>
        <v>83.89979617527969</v>
      </c>
    </row>
    <row r="29" spans="1:14" ht="76.5" x14ac:dyDescent="0.2">
      <c r="A29" s="4" t="s">
        <v>768</v>
      </c>
      <c r="B29" s="5" t="s">
        <v>865</v>
      </c>
      <c r="C29" s="8">
        <v>5400</v>
      </c>
      <c r="D29" s="8">
        <v>5400</v>
      </c>
      <c r="E29" s="8">
        <v>5890.4751900000001</v>
      </c>
      <c r="F29" s="8">
        <f t="shared" si="0"/>
        <v>109.08287388888888</v>
      </c>
      <c r="G29" s="8">
        <f t="shared" si="1"/>
        <v>109.08287388888888</v>
      </c>
      <c r="H29" s="34">
        <v>0</v>
      </c>
      <c r="I29" s="8">
        <v>0</v>
      </c>
    </row>
    <row r="30" spans="1:14" ht="76.5" x14ac:dyDescent="0.2">
      <c r="A30" s="4" t="s">
        <v>1117</v>
      </c>
      <c r="B30" s="5" t="s">
        <v>1135</v>
      </c>
      <c r="C30" s="8">
        <v>21.3</v>
      </c>
      <c r="D30" s="8">
        <v>21.3</v>
      </c>
      <c r="E30" s="8">
        <v>21.31673</v>
      </c>
      <c r="F30" s="8">
        <f t="shared" si="0"/>
        <v>100.07854460093897</v>
      </c>
      <c r="G30" s="8">
        <f t="shared" si="1"/>
        <v>100.07854460093897</v>
      </c>
      <c r="H30" s="34">
        <v>0</v>
      </c>
      <c r="I30" s="8">
        <v>0</v>
      </c>
    </row>
    <row r="31" spans="1:14" ht="63.75" x14ac:dyDescent="0.2">
      <c r="A31" s="4" t="s">
        <v>769</v>
      </c>
      <c r="B31" s="5" t="s">
        <v>866</v>
      </c>
      <c r="C31" s="8">
        <v>400</v>
      </c>
      <c r="D31" s="8">
        <v>400</v>
      </c>
      <c r="E31" s="8">
        <v>496.58911000000001</v>
      </c>
      <c r="F31" s="8">
        <f t="shared" si="0"/>
        <v>124.1472775</v>
      </c>
      <c r="G31" s="8">
        <f t="shared" si="1"/>
        <v>124.1472775</v>
      </c>
      <c r="H31" s="34">
        <v>0</v>
      </c>
      <c r="I31" s="8">
        <v>0</v>
      </c>
    </row>
    <row r="32" spans="1:14" ht="63.75" x14ac:dyDescent="0.2">
      <c r="A32" s="4" t="s">
        <v>770</v>
      </c>
      <c r="B32" s="5" t="s">
        <v>867</v>
      </c>
      <c r="C32" s="8">
        <v>4900</v>
      </c>
      <c r="D32" s="8">
        <v>4900</v>
      </c>
      <c r="E32" s="8">
        <v>1333.5877800000001</v>
      </c>
      <c r="F32" s="8">
        <f t="shared" si="0"/>
        <v>27.216077142857142</v>
      </c>
      <c r="G32" s="8">
        <f t="shared" si="1"/>
        <v>27.216077142857142</v>
      </c>
      <c r="H32" s="34">
        <v>0</v>
      </c>
      <c r="I32" s="8">
        <v>0</v>
      </c>
    </row>
    <row r="33" spans="1:14" s="16" customFormat="1" ht="51" x14ac:dyDescent="0.2">
      <c r="A33" s="4" t="s">
        <v>50</v>
      </c>
      <c r="B33" s="5" t="s">
        <v>51</v>
      </c>
      <c r="C33" s="8">
        <v>3192986.8</v>
      </c>
      <c r="D33" s="8">
        <v>3192986.8</v>
      </c>
      <c r="E33" s="8">
        <v>2385339.2705700002</v>
      </c>
      <c r="F33" s="8">
        <f t="shared" si="0"/>
        <v>74.705578819492786</v>
      </c>
      <c r="G33" s="8">
        <f t="shared" si="1"/>
        <v>74.705578819492786</v>
      </c>
      <c r="H33" s="8">
        <v>1708433.57822</v>
      </c>
      <c r="I33" s="8">
        <f t="shared" si="2"/>
        <v>139.62142286241303</v>
      </c>
      <c r="N33" s="12"/>
    </row>
    <row r="34" spans="1:14" ht="76.5" x14ac:dyDescent="0.2">
      <c r="A34" s="4" t="s">
        <v>52</v>
      </c>
      <c r="B34" s="5" t="s">
        <v>53</v>
      </c>
      <c r="C34" s="8">
        <v>2293766.7999999998</v>
      </c>
      <c r="D34" s="8">
        <v>2293766.7999999998</v>
      </c>
      <c r="E34" s="8">
        <v>1713571.7658900002</v>
      </c>
      <c r="F34" s="8">
        <f t="shared" si="0"/>
        <v>74.705578870964573</v>
      </c>
      <c r="G34" s="8">
        <f t="shared" si="1"/>
        <v>74.705578870964573</v>
      </c>
      <c r="H34" s="8">
        <v>1708433.57822</v>
      </c>
      <c r="I34" s="8">
        <f t="shared" si="2"/>
        <v>100.30075431292762</v>
      </c>
    </row>
    <row r="35" spans="1:14" ht="76.5" x14ac:dyDescent="0.2">
      <c r="A35" s="4" t="s">
        <v>771</v>
      </c>
      <c r="B35" s="5" t="s">
        <v>868</v>
      </c>
      <c r="C35" s="8">
        <v>899220</v>
      </c>
      <c r="D35" s="8">
        <v>899220</v>
      </c>
      <c r="E35" s="8">
        <v>671767.5046799999</v>
      </c>
      <c r="F35" s="8">
        <f t="shared" si="0"/>
        <v>74.705578688196425</v>
      </c>
      <c r="G35" s="8">
        <f t="shared" si="1"/>
        <v>74.705578688196425</v>
      </c>
      <c r="H35" s="8">
        <v>0</v>
      </c>
      <c r="I35" s="8">
        <v>0</v>
      </c>
    </row>
    <row r="36" spans="1:14" ht="51" x14ac:dyDescent="0.2">
      <c r="A36" s="4" t="s">
        <v>54</v>
      </c>
      <c r="B36" s="5" t="s">
        <v>55</v>
      </c>
      <c r="C36" s="8">
        <v>16446.599999999999</v>
      </c>
      <c r="D36" s="8">
        <v>16446.599999999999</v>
      </c>
      <c r="E36" s="8">
        <v>16773.093720000001</v>
      </c>
      <c r="F36" s="8">
        <f t="shared" si="0"/>
        <v>101.98517456495568</v>
      </c>
      <c r="G36" s="8">
        <f t="shared" si="1"/>
        <v>101.98517456495568</v>
      </c>
      <c r="H36" s="8">
        <v>12773.358390000001</v>
      </c>
      <c r="I36" s="8">
        <f t="shared" si="2"/>
        <v>131.31310660735323</v>
      </c>
      <c r="N36" s="16"/>
    </row>
    <row r="37" spans="1:14" ht="76.5" x14ac:dyDescent="0.2">
      <c r="A37" s="4" t="s">
        <v>56</v>
      </c>
      <c r="B37" s="5" t="s">
        <v>57</v>
      </c>
      <c r="C37" s="8">
        <v>11814.8</v>
      </c>
      <c r="D37" s="8">
        <v>11814.8</v>
      </c>
      <c r="E37" s="8">
        <v>12049.39703</v>
      </c>
      <c r="F37" s="8">
        <f t="shared" si="0"/>
        <v>101.98561998510343</v>
      </c>
      <c r="G37" s="8">
        <f t="shared" si="1"/>
        <v>101.98561998510343</v>
      </c>
      <c r="H37" s="8">
        <v>12773.358390000001</v>
      </c>
      <c r="I37" s="8">
        <f t="shared" si="2"/>
        <v>94.332255168172722</v>
      </c>
    </row>
    <row r="38" spans="1:14" s="16" customFormat="1" ht="89.25" x14ac:dyDescent="0.2">
      <c r="A38" s="4" t="s">
        <v>772</v>
      </c>
      <c r="B38" s="5" t="s">
        <v>869</v>
      </c>
      <c r="C38" s="8">
        <v>4631.8</v>
      </c>
      <c r="D38" s="8">
        <v>4631.8</v>
      </c>
      <c r="E38" s="8">
        <v>4723.6966900000007</v>
      </c>
      <c r="F38" s="8">
        <f t="shared" si="0"/>
        <v>101.98403838680427</v>
      </c>
      <c r="G38" s="8">
        <f t="shared" si="1"/>
        <v>101.98403838680427</v>
      </c>
      <c r="H38" s="8">
        <v>0</v>
      </c>
      <c r="I38" s="8">
        <v>0</v>
      </c>
      <c r="N38" s="12"/>
    </row>
    <row r="39" spans="1:14" ht="51" x14ac:dyDescent="0.2">
      <c r="A39" s="4" t="s">
        <v>58</v>
      </c>
      <c r="B39" s="5" t="s">
        <v>59</v>
      </c>
      <c r="C39" s="8">
        <v>4170640.5</v>
      </c>
      <c r="D39" s="8">
        <v>4170640.5</v>
      </c>
      <c r="E39" s="8">
        <v>3209836.01773</v>
      </c>
      <c r="F39" s="8">
        <f t="shared" si="0"/>
        <v>76.962663593997121</v>
      </c>
      <c r="G39" s="8">
        <f t="shared" si="1"/>
        <v>76.962663593997121</v>
      </c>
      <c r="H39" s="8">
        <v>2322826.12072</v>
      </c>
      <c r="I39" s="8">
        <f t="shared" si="2"/>
        <v>138.18666791705684</v>
      </c>
    </row>
    <row r="40" spans="1:14" ht="76.5" x14ac:dyDescent="0.2">
      <c r="A40" s="4" t="s">
        <v>60</v>
      </c>
      <c r="B40" s="5" t="s">
        <v>61</v>
      </c>
      <c r="C40" s="8">
        <v>2996090.3</v>
      </c>
      <c r="D40" s="8">
        <v>2996090.3</v>
      </c>
      <c r="E40" s="8">
        <v>2305870.8843200002</v>
      </c>
      <c r="F40" s="8">
        <f t="shared" si="0"/>
        <v>76.962663118665034</v>
      </c>
      <c r="G40" s="8">
        <f t="shared" si="1"/>
        <v>76.962663118665034</v>
      </c>
      <c r="H40" s="8">
        <v>2322826.12072</v>
      </c>
      <c r="I40" s="8">
        <f t="shared" si="2"/>
        <v>99.270060025209972</v>
      </c>
    </row>
    <row r="41" spans="1:14" ht="76.5" x14ac:dyDescent="0.2">
      <c r="A41" s="4" t="s">
        <v>773</v>
      </c>
      <c r="B41" s="5" t="s">
        <v>870</v>
      </c>
      <c r="C41" s="8">
        <v>1174550.2</v>
      </c>
      <c r="D41" s="8">
        <v>1174550.2</v>
      </c>
      <c r="E41" s="8">
        <v>903965.13341000001</v>
      </c>
      <c r="F41" s="8">
        <f t="shared" si="0"/>
        <v>76.962664806493592</v>
      </c>
      <c r="G41" s="8">
        <f t="shared" si="1"/>
        <v>76.962664806493592</v>
      </c>
      <c r="H41" s="8">
        <v>0</v>
      </c>
      <c r="I41" s="8">
        <v>0</v>
      </c>
      <c r="N41" s="16"/>
    </row>
    <row r="42" spans="1:14" ht="51" x14ac:dyDescent="0.2">
      <c r="A42" s="4" t="s">
        <v>62</v>
      </c>
      <c r="B42" s="5" t="s">
        <v>63</v>
      </c>
      <c r="C42" s="8">
        <v>-412061.5</v>
      </c>
      <c r="D42" s="8">
        <v>-412061.5</v>
      </c>
      <c r="E42" s="8">
        <v>-428297.94295999996</v>
      </c>
      <c r="F42" s="8">
        <f t="shared" si="0"/>
        <v>103.94029603833408</v>
      </c>
      <c r="G42" s="8">
        <f t="shared" si="1"/>
        <v>103.94029603833408</v>
      </c>
      <c r="H42" s="8">
        <v>-274265.31144000002</v>
      </c>
      <c r="I42" s="8">
        <f t="shared" si="2"/>
        <v>156.16190786624398</v>
      </c>
    </row>
    <row r="43" spans="1:14" ht="76.5" x14ac:dyDescent="0.2">
      <c r="A43" s="4" t="s">
        <v>64</v>
      </c>
      <c r="B43" s="5" t="s">
        <v>65</v>
      </c>
      <c r="C43" s="8">
        <v>-296015.3</v>
      </c>
      <c r="D43" s="8">
        <v>-296015.3</v>
      </c>
      <c r="E43" s="8">
        <v>-307679.19335000002</v>
      </c>
      <c r="F43" s="8">
        <f t="shared" si="0"/>
        <v>103.9403008391796</v>
      </c>
      <c r="G43" s="8">
        <f t="shared" si="1"/>
        <v>103.9403008391796</v>
      </c>
      <c r="H43" s="8">
        <v>-274265.31144000002</v>
      </c>
      <c r="I43" s="8">
        <f t="shared" si="2"/>
        <v>112.18305068714818</v>
      </c>
    </row>
    <row r="44" spans="1:14" ht="76.5" x14ac:dyDescent="0.2">
      <c r="A44" s="4" t="s">
        <v>774</v>
      </c>
      <c r="B44" s="5" t="s">
        <v>871</v>
      </c>
      <c r="C44" s="8">
        <v>-116046.2</v>
      </c>
      <c r="D44" s="8">
        <v>-116046.2</v>
      </c>
      <c r="E44" s="8">
        <v>-120618.74961</v>
      </c>
      <c r="F44" s="8">
        <f t="shared" si="0"/>
        <v>103.94028379214487</v>
      </c>
      <c r="G44" s="8">
        <f t="shared" si="1"/>
        <v>103.94028379214487</v>
      </c>
      <c r="H44" s="8">
        <v>-4905.7340000000004</v>
      </c>
      <c r="I44" s="8" t="s">
        <v>1313</v>
      </c>
    </row>
    <row r="45" spans="1:14" ht="25.5" x14ac:dyDescent="0.2">
      <c r="A45" s="4" t="s">
        <v>66</v>
      </c>
      <c r="B45" s="5" t="s">
        <v>67</v>
      </c>
      <c r="C45" s="8">
        <v>-7209</v>
      </c>
      <c r="D45" s="8">
        <v>-7209</v>
      </c>
      <c r="E45" s="8">
        <v>-9095.893</v>
      </c>
      <c r="F45" s="8">
        <f t="shared" si="0"/>
        <v>126.17412956027188</v>
      </c>
      <c r="G45" s="8">
        <f t="shared" si="1"/>
        <v>126.17412956027188</v>
      </c>
      <c r="H45" s="8">
        <v>0</v>
      </c>
      <c r="I45" s="8">
        <v>0</v>
      </c>
    </row>
    <row r="46" spans="1:14" x14ac:dyDescent="0.2">
      <c r="A46" s="2" t="s">
        <v>68</v>
      </c>
      <c r="B46" s="3" t="s">
        <v>69</v>
      </c>
      <c r="C46" s="7">
        <v>2958790.9</v>
      </c>
      <c r="D46" s="7">
        <v>2958790.9</v>
      </c>
      <c r="E46" s="7">
        <v>3147370.3944099997</v>
      </c>
      <c r="F46" s="7">
        <f t="shared" si="0"/>
        <v>106.3735323239638</v>
      </c>
      <c r="G46" s="7">
        <f t="shared" si="1"/>
        <v>106.3735323239638</v>
      </c>
      <c r="H46" s="7">
        <v>3010593.33886</v>
      </c>
      <c r="I46" s="7">
        <f t="shared" si="2"/>
        <v>104.54319265855388</v>
      </c>
    </row>
    <row r="47" spans="1:14" x14ac:dyDescent="0.2">
      <c r="A47" s="4" t="s">
        <v>70</v>
      </c>
      <c r="B47" s="5" t="s">
        <v>71</v>
      </c>
      <c r="C47" s="8">
        <v>2958786</v>
      </c>
      <c r="D47" s="8">
        <v>2958786</v>
      </c>
      <c r="E47" s="8">
        <v>3147217.3866300001</v>
      </c>
      <c r="F47" s="8">
        <f t="shared" si="0"/>
        <v>106.36853718484541</v>
      </c>
      <c r="G47" s="8">
        <f t="shared" si="1"/>
        <v>106.36853718484541</v>
      </c>
      <c r="H47" s="8">
        <v>3010591.78192</v>
      </c>
      <c r="I47" s="8">
        <f t="shared" si="2"/>
        <v>104.53816440775864</v>
      </c>
    </row>
    <row r="48" spans="1:14" s="16" customFormat="1" ht="25.5" x14ac:dyDescent="0.2">
      <c r="A48" s="4" t="s">
        <v>72</v>
      </c>
      <c r="B48" s="5" t="s">
        <v>73</v>
      </c>
      <c r="C48" s="8">
        <v>2157293</v>
      </c>
      <c r="D48" s="8">
        <v>2157293</v>
      </c>
      <c r="E48" s="8">
        <v>2254546.0513000004</v>
      </c>
      <c r="F48" s="8">
        <f t="shared" si="0"/>
        <v>104.50810582058165</v>
      </c>
      <c r="G48" s="8">
        <f t="shared" si="1"/>
        <v>104.50810582058165</v>
      </c>
      <c r="H48" s="8">
        <v>2162020.0909699998</v>
      </c>
      <c r="I48" s="8">
        <f t="shared" si="2"/>
        <v>104.27960686935562</v>
      </c>
    </row>
    <row r="49" spans="1:14" ht="25.5" x14ac:dyDescent="0.2">
      <c r="A49" s="4" t="s">
        <v>72</v>
      </c>
      <c r="B49" s="5" t="s">
        <v>74</v>
      </c>
      <c r="C49" s="8">
        <v>2157061</v>
      </c>
      <c r="D49" s="8">
        <v>2157061</v>
      </c>
      <c r="E49" s="8">
        <v>2254506.51083</v>
      </c>
      <c r="F49" s="8">
        <f t="shared" si="0"/>
        <v>104.51751298781073</v>
      </c>
      <c r="G49" s="8">
        <f t="shared" si="1"/>
        <v>104.51751298781073</v>
      </c>
      <c r="H49" s="8">
        <v>2161872.8565500001</v>
      </c>
      <c r="I49" s="8">
        <f t="shared" si="2"/>
        <v>104.28487984385116</v>
      </c>
    </row>
    <row r="50" spans="1:14" ht="25.5" x14ac:dyDescent="0.2">
      <c r="A50" s="4" t="s">
        <v>75</v>
      </c>
      <c r="B50" s="5" t="s">
        <v>76</v>
      </c>
      <c r="C50" s="8">
        <v>232</v>
      </c>
      <c r="D50" s="8">
        <v>232</v>
      </c>
      <c r="E50" s="8">
        <v>39.540469999999999</v>
      </c>
      <c r="F50" s="8">
        <f t="shared" si="0"/>
        <v>17.043306034482757</v>
      </c>
      <c r="G50" s="8">
        <f t="shared" si="1"/>
        <v>17.043306034482757</v>
      </c>
      <c r="H50" s="8">
        <v>147.23442</v>
      </c>
      <c r="I50" s="8">
        <f t="shared" si="2"/>
        <v>26.855452685588055</v>
      </c>
    </row>
    <row r="51" spans="1:14" ht="25.5" x14ac:dyDescent="0.2">
      <c r="A51" s="4" t="s">
        <v>77</v>
      </c>
      <c r="B51" s="5" t="s">
        <v>78</v>
      </c>
      <c r="C51" s="8">
        <v>801129</v>
      </c>
      <c r="D51" s="8">
        <v>801129</v>
      </c>
      <c r="E51" s="8">
        <v>892629.97505999997</v>
      </c>
      <c r="F51" s="8">
        <f t="shared" si="0"/>
        <v>111.42150328598765</v>
      </c>
      <c r="G51" s="8">
        <f t="shared" si="1"/>
        <v>111.42150328598765</v>
      </c>
      <c r="H51" s="8">
        <v>848568.88433000003</v>
      </c>
      <c r="I51" s="8">
        <f t="shared" si="2"/>
        <v>105.19239999764886</v>
      </c>
      <c r="N51" s="16"/>
    </row>
    <row r="52" spans="1:14" ht="38.25" x14ac:dyDescent="0.2">
      <c r="A52" s="4" t="s">
        <v>79</v>
      </c>
      <c r="B52" s="5" t="s">
        <v>80</v>
      </c>
      <c r="C52" s="8">
        <v>801063</v>
      </c>
      <c r="D52" s="8">
        <v>801063</v>
      </c>
      <c r="E52" s="8">
        <v>892619.71424999996</v>
      </c>
      <c r="F52" s="8">
        <f t="shared" si="0"/>
        <v>111.42940246272765</v>
      </c>
      <c r="G52" s="8">
        <f t="shared" si="1"/>
        <v>111.42940246272765</v>
      </c>
      <c r="H52" s="8">
        <v>848527.33247000002</v>
      </c>
      <c r="I52" s="8">
        <f t="shared" si="2"/>
        <v>105.19634195537937</v>
      </c>
    </row>
    <row r="53" spans="1:14" s="16" customFormat="1" ht="38.25" x14ac:dyDescent="0.2">
      <c r="A53" s="4" t="s">
        <v>81</v>
      </c>
      <c r="B53" s="5" t="s">
        <v>82</v>
      </c>
      <c r="C53" s="8">
        <v>66</v>
      </c>
      <c r="D53" s="8">
        <v>66</v>
      </c>
      <c r="E53" s="8">
        <v>10.260809999999999</v>
      </c>
      <c r="F53" s="8">
        <f t="shared" si="0"/>
        <v>15.546681818181817</v>
      </c>
      <c r="G53" s="8">
        <f t="shared" si="1"/>
        <v>15.546681818181817</v>
      </c>
      <c r="H53" s="8">
        <v>41.551859999999998</v>
      </c>
      <c r="I53" s="8">
        <f t="shared" si="2"/>
        <v>24.693984818008147</v>
      </c>
      <c r="N53" s="12"/>
    </row>
    <row r="54" spans="1:14" s="16" customFormat="1" ht="25.5" x14ac:dyDescent="0.2">
      <c r="A54" s="4" t="s">
        <v>83</v>
      </c>
      <c r="B54" s="5" t="s">
        <v>84</v>
      </c>
      <c r="C54" s="8">
        <v>364</v>
      </c>
      <c r="D54" s="8">
        <v>364</v>
      </c>
      <c r="E54" s="8">
        <v>41.36027</v>
      </c>
      <c r="F54" s="8">
        <f t="shared" si="0"/>
        <v>11.362711538461538</v>
      </c>
      <c r="G54" s="8">
        <f t="shared" si="1"/>
        <v>11.362711538461538</v>
      </c>
      <c r="H54" s="8">
        <v>2.8066199999999997</v>
      </c>
      <c r="I54" s="8" t="s">
        <v>1313</v>
      </c>
      <c r="N54" s="12"/>
    </row>
    <row r="55" spans="1:14" s="16" customFormat="1" x14ac:dyDescent="0.2">
      <c r="A55" s="4" t="s">
        <v>992</v>
      </c>
      <c r="B55" s="5" t="s">
        <v>993</v>
      </c>
      <c r="C55" s="8">
        <v>0.4</v>
      </c>
      <c r="D55" s="8">
        <v>0.4</v>
      </c>
      <c r="E55" s="8">
        <v>0.39476</v>
      </c>
      <c r="F55" s="8">
        <f t="shared" si="0"/>
        <v>98.69</v>
      </c>
      <c r="G55" s="8">
        <f t="shared" si="1"/>
        <v>98.69</v>
      </c>
      <c r="H55" s="8">
        <v>1.55694</v>
      </c>
      <c r="I55" s="8">
        <f t="shared" si="2"/>
        <v>25.354862743586782</v>
      </c>
      <c r="N55" s="12"/>
    </row>
    <row r="56" spans="1:14" s="16" customFormat="1" ht="25.5" x14ac:dyDescent="0.2">
      <c r="A56" s="4" t="s">
        <v>994</v>
      </c>
      <c r="B56" s="5" t="s">
        <v>995</v>
      </c>
      <c r="C56" s="8">
        <v>0.4</v>
      </c>
      <c r="D56" s="8">
        <v>0.4</v>
      </c>
      <c r="E56" s="8">
        <v>0.39476</v>
      </c>
      <c r="F56" s="8">
        <f t="shared" si="0"/>
        <v>98.69</v>
      </c>
      <c r="G56" s="8">
        <f t="shared" si="1"/>
        <v>98.69</v>
      </c>
      <c r="H56" s="8">
        <v>1.55694</v>
      </c>
      <c r="I56" s="8">
        <f t="shared" si="2"/>
        <v>25.354862743586782</v>
      </c>
    </row>
    <row r="57" spans="1:14" s="16" customFormat="1" x14ac:dyDescent="0.2">
      <c r="A57" s="4" t="s">
        <v>1118</v>
      </c>
      <c r="B57" s="5" t="s">
        <v>1136</v>
      </c>
      <c r="C57" s="8">
        <v>4.5</v>
      </c>
      <c r="D57" s="8">
        <v>4.5</v>
      </c>
      <c r="E57" s="8">
        <v>152.61301999999998</v>
      </c>
      <c r="F57" s="8" t="s">
        <v>1313</v>
      </c>
      <c r="G57" s="8" t="s">
        <v>1313</v>
      </c>
      <c r="H57" s="8">
        <v>0</v>
      </c>
      <c r="I57" s="8">
        <v>0</v>
      </c>
    </row>
    <row r="58" spans="1:14" x14ac:dyDescent="0.2">
      <c r="A58" s="2" t="s">
        <v>85</v>
      </c>
      <c r="B58" s="3" t="s">
        <v>86</v>
      </c>
      <c r="C58" s="7">
        <v>8401720</v>
      </c>
      <c r="D58" s="7">
        <v>8401720</v>
      </c>
      <c r="E58" s="7">
        <v>6869313.6890500002</v>
      </c>
      <c r="F58" s="7">
        <f t="shared" si="0"/>
        <v>81.760802419623602</v>
      </c>
      <c r="G58" s="7">
        <f t="shared" si="1"/>
        <v>81.760802419623602</v>
      </c>
      <c r="H58" s="7">
        <v>7178906.6071099993</v>
      </c>
      <c r="I58" s="7">
        <f t="shared" si="2"/>
        <v>95.687464191923354</v>
      </c>
      <c r="N58" s="16"/>
    </row>
    <row r="59" spans="1:14" x14ac:dyDescent="0.2">
      <c r="A59" s="4" t="s">
        <v>87</v>
      </c>
      <c r="B59" s="5" t="s">
        <v>88</v>
      </c>
      <c r="C59" s="8">
        <v>6879285</v>
      </c>
      <c r="D59" s="8">
        <v>6879285</v>
      </c>
      <c r="E59" s="8">
        <v>6033440.9027200006</v>
      </c>
      <c r="F59" s="8">
        <f t="shared" si="0"/>
        <v>87.704476594878685</v>
      </c>
      <c r="G59" s="8">
        <f t="shared" si="1"/>
        <v>87.704476594878685</v>
      </c>
      <c r="H59" s="8">
        <v>6389563.1610399997</v>
      </c>
      <c r="I59" s="8">
        <f t="shared" si="2"/>
        <v>94.426500695831066</v>
      </c>
      <c r="N59" s="16"/>
    </row>
    <row r="60" spans="1:14" s="16" customFormat="1" ht="25.5" x14ac:dyDescent="0.2">
      <c r="A60" s="4" t="s">
        <v>89</v>
      </c>
      <c r="B60" s="5" t="s">
        <v>90</v>
      </c>
      <c r="C60" s="8">
        <v>6115684</v>
      </c>
      <c r="D60" s="8">
        <v>6115684</v>
      </c>
      <c r="E60" s="8">
        <v>5487092.2741999999</v>
      </c>
      <c r="F60" s="8">
        <f t="shared" si="0"/>
        <v>89.721644777591507</v>
      </c>
      <c r="G60" s="8">
        <f t="shared" si="1"/>
        <v>89.721644777591507</v>
      </c>
      <c r="H60" s="8">
        <v>5609036.0644199997</v>
      </c>
      <c r="I60" s="8">
        <f t="shared" si="2"/>
        <v>97.825940343055905</v>
      </c>
    </row>
    <row r="61" spans="1:14" ht="25.5" x14ac:dyDescent="0.2">
      <c r="A61" s="4" t="s">
        <v>91</v>
      </c>
      <c r="B61" s="5" t="s">
        <v>92</v>
      </c>
      <c r="C61" s="8">
        <v>763601</v>
      </c>
      <c r="D61" s="8">
        <v>763601</v>
      </c>
      <c r="E61" s="8">
        <v>546348.62852000003</v>
      </c>
      <c r="F61" s="8">
        <f t="shared" si="0"/>
        <v>71.548967133358914</v>
      </c>
      <c r="G61" s="8">
        <f t="shared" si="1"/>
        <v>71.548967133358914</v>
      </c>
      <c r="H61" s="8">
        <v>780527.09661999997</v>
      </c>
      <c r="I61" s="8">
        <f t="shared" si="2"/>
        <v>69.997394182202257</v>
      </c>
    </row>
    <row r="62" spans="1:14" s="16" customFormat="1" x14ac:dyDescent="0.2">
      <c r="A62" s="4" t="s">
        <v>93</v>
      </c>
      <c r="B62" s="5" t="s">
        <v>94</v>
      </c>
      <c r="C62" s="8">
        <v>1518907</v>
      </c>
      <c r="D62" s="8">
        <v>1518907</v>
      </c>
      <c r="E62" s="8">
        <v>834002.63354999991</v>
      </c>
      <c r="F62" s="8">
        <f t="shared" si="0"/>
        <v>54.908077555110346</v>
      </c>
      <c r="G62" s="8">
        <f t="shared" si="1"/>
        <v>54.908077555110346</v>
      </c>
      <c r="H62" s="8">
        <v>786669.44607000006</v>
      </c>
      <c r="I62" s="8">
        <f t="shared" si="2"/>
        <v>106.0169093532823</v>
      </c>
      <c r="N62" s="12"/>
    </row>
    <row r="63" spans="1:14" x14ac:dyDescent="0.2">
      <c r="A63" s="4" t="s">
        <v>95</v>
      </c>
      <c r="B63" s="5" t="s">
        <v>96</v>
      </c>
      <c r="C63" s="8">
        <v>204720</v>
      </c>
      <c r="D63" s="8">
        <v>204720</v>
      </c>
      <c r="E63" s="8">
        <v>225986.83757</v>
      </c>
      <c r="F63" s="8">
        <f t="shared" si="0"/>
        <v>110.38825594470497</v>
      </c>
      <c r="G63" s="8">
        <f t="shared" si="1"/>
        <v>110.38825594470497</v>
      </c>
      <c r="H63" s="8">
        <v>200267.21706</v>
      </c>
      <c r="I63" s="8">
        <f t="shared" si="2"/>
        <v>112.8426513772818</v>
      </c>
      <c r="N63" s="16"/>
    </row>
    <row r="64" spans="1:14" x14ac:dyDescent="0.2">
      <c r="A64" s="4" t="s">
        <v>97</v>
      </c>
      <c r="B64" s="5" t="s">
        <v>98</v>
      </c>
      <c r="C64" s="8">
        <v>1314187</v>
      </c>
      <c r="D64" s="8">
        <v>1314187</v>
      </c>
      <c r="E64" s="8">
        <v>608015.79598000005</v>
      </c>
      <c r="F64" s="8">
        <f t="shared" si="0"/>
        <v>46.265546378102968</v>
      </c>
      <c r="G64" s="8">
        <f t="shared" si="1"/>
        <v>46.265546378102968</v>
      </c>
      <c r="H64" s="8">
        <v>586402.22901000001</v>
      </c>
      <c r="I64" s="8">
        <f t="shared" si="2"/>
        <v>103.68579208958488</v>
      </c>
    </row>
    <row r="65" spans="1:14" x14ac:dyDescent="0.2">
      <c r="A65" s="4" t="s">
        <v>99</v>
      </c>
      <c r="B65" s="5" t="s">
        <v>100</v>
      </c>
      <c r="C65" s="8">
        <v>3528</v>
      </c>
      <c r="D65" s="8">
        <v>3528</v>
      </c>
      <c r="E65" s="8">
        <v>1870.1527800000001</v>
      </c>
      <c r="F65" s="8">
        <f t="shared" si="0"/>
        <v>53.008865646258506</v>
      </c>
      <c r="G65" s="8">
        <f t="shared" si="1"/>
        <v>53.008865646258506</v>
      </c>
      <c r="H65" s="8">
        <v>2674</v>
      </c>
      <c r="I65" s="8">
        <f t="shared" si="2"/>
        <v>69.938398653702322</v>
      </c>
      <c r="N65" s="16"/>
    </row>
    <row r="66" spans="1:14" ht="25.5" x14ac:dyDescent="0.2">
      <c r="A66" s="2" t="s">
        <v>101</v>
      </c>
      <c r="B66" s="3" t="s">
        <v>102</v>
      </c>
      <c r="C66" s="7">
        <v>58400</v>
      </c>
      <c r="D66" s="7">
        <v>58400</v>
      </c>
      <c r="E66" s="7">
        <v>33178.057760000003</v>
      </c>
      <c r="F66" s="7">
        <f t="shared" si="0"/>
        <v>56.811742739726036</v>
      </c>
      <c r="G66" s="7">
        <f t="shared" si="1"/>
        <v>56.811742739726036</v>
      </c>
      <c r="H66" s="7">
        <v>34456.312239999999</v>
      </c>
      <c r="I66" s="7">
        <f t="shared" si="2"/>
        <v>96.290216808181569</v>
      </c>
    </row>
    <row r="67" spans="1:14" s="16" customFormat="1" x14ac:dyDescent="0.2">
      <c r="A67" s="4" t="s">
        <v>103</v>
      </c>
      <c r="B67" s="5" t="s">
        <v>104</v>
      </c>
      <c r="C67" s="8">
        <v>53603</v>
      </c>
      <c r="D67" s="8">
        <v>53603</v>
      </c>
      <c r="E67" s="8">
        <v>27260.079289999998</v>
      </c>
      <c r="F67" s="8">
        <f t="shared" si="0"/>
        <v>50.855510493815636</v>
      </c>
      <c r="G67" s="8">
        <f t="shared" si="1"/>
        <v>50.855510493815636</v>
      </c>
      <c r="H67" s="8">
        <v>28412.158530000001</v>
      </c>
      <c r="I67" s="8">
        <f t="shared" si="2"/>
        <v>95.945118922296814</v>
      </c>
      <c r="N67" s="12"/>
    </row>
    <row r="68" spans="1:14" s="16" customFormat="1" x14ac:dyDescent="0.2">
      <c r="A68" s="4" t="s">
        <v>105</v>
      </c>
      <c r="B68" s="5" t="s">
        <v>106</v>
      </c>
      <c r="C68" s="8">
        <v>53207</v>
      </c>
      <c r="D68" s="8">
        <v>53207</v>
      </c>
      <c r="E68" s="8">
        <v>26932.608039999999</v>
      </c>
      <c r="F68" s="8">
        <f t="shared" si="0"/>
        <v>50.618542748134644</v>
      </c>
      <c r="G68" s="8">
        <f t="shared" si="1"/>
        <v>50.618542748134644</v>
      </c>
      <c r="H68" s="8">
        <v>28123.7952</v>
      </c>
      <c r="I68" s="8">
        <f t="shared" si="2"/>
        <v>95.764486437449236</v>
      </c>
      <c r="N68" s="12"/>
    </row>
    <row r="69" spans="1:14" s="16" customFormat="1" ht="25.5" x14ac:dyDescent="0.2">
      <c r="A69" s="4" t="s">
        <v>107</v>
      </c>
      <c r="B69" s="5" t="s">
        <v>108</v>
      </c>
      <c r="C69" s="8">
        <v>396</v>
      </c>
      <c r="D69" s="8">
        <v>396</v>
      </c>
      <c r="E69" s="8">
        <v>327.47125</v>
      </c>
      <c r="F69" s="8">
        <f t="shared" si="0"/>
        <v>82.694760101010104</v>
      </c>
      <c r="G69" s="8">
        <f t="shared" si="1"/>
        <v>82.694760101010104</v>
      </c>
      <c r="H69" s="8">
        <v>288.36333000000002</v>
      </c>
      <c r="I69" s="8">
        <f t="shared" si="2"/>
        <v>113.56202954099605</v>
      </c>
      <c r="N69" s="12"/>
    </row>
    <row r="70" spans="1:14" ht="25.5" x14ac:dyDescent="0.2">
      <c r="A70" s="4" t="s">
        <v>109</v>
      </c>
      <c r="B70" s="5" t="s">
        <v>110</v>
      </c>
      <c r="C70" s="8">
        <v>4797</v>
      </c>
      <c r="D70" s="8">
        <v>4797</v>
      </c>
      <c r="E70" s="8">
        <v>5917.97847</v>
      </c>
      <c r="F70" s="8">
        <f t="shared" si="0"/>
        <v>123.36832332707944</v>
      </c>
      <c r="G70" s="8">
        <f t="shared" si="1"/>
        <v>123.36832332707944</v>
      </c>
      <c r="H70" s="8">
        <v>6044.1537099999996</v>
      </c>
      <c r="I70" s="8">
        <f t="shared" si="2"/>
        <v>97.912441574885094</v>
      </c>
      <c r="N70" s="16"/>
    </row>
    <row r="71" spans="1:14" x14ac:dyDescent="0.2">
      <c r="A71" s="4" t="s">
        <v>111</v>
      </c>
      <c r="B71" s="5" t="s">
        <v>112</v>
      </c>
      <c r="C71" s="8">
        <v>4794</v>
      </c>
      <c r="D71" s="8">
        <v>4794</v>
      </c>
      <c r="E71" s="8">
        <v>5917.90272</v>
      </c>
      <c r="F71" s="8">
        <f t="shared" si="0"/>
        <v>123.44394493116395</v>
      </c>
      <c r="G71" s="8">
        <f t="shared" si="1"/>
        <v>123.44394493116395</v>
      </c>
      <c r="H71" s="8">
        <v>6042.9702699999998</v>
      </c>
      <c r="I71" s="8">
        <f t="shared" si="2"/>
        <v>97.930362976947109</v>
      </c>
      <c r="N71" s="16"/>
    </row>
    <row r="72" spans="1:14" ht="25.5" x14ac:dyDescent="0.2">
      <c r="A72" s="4" t="s">
        <v>113</v>
      </c>
      <c r="B72" s="5" t="s">
        <v>114</v>
      </c>
      <c r="C72" s="8">
        <v>3</v>
      </c>
      <c r="D72" s="8">
        <v>3</v>
      </c>
      <c r="E72" s="8">
        <v>7.5749999999999998E-2</v>
      </c>
      <c r="F72" s="8">
        <f t="shared" si="0"/>
        <v>2.5249999999999999</v>
      </c>
      <c r="G72" s="8">
        <f t="shared" si="1"/>
        <v>2.5249999999999999</v>
      </c>
      <c r="H72" s="8">
        <v>1.18344</v>
      </c>
      <c r="I72" s="8">
        <f t="shared" si="2"/>
        <v>6.4008314743459733</v>
      </c>
      <c r="N72" s="16"/>
    </row>
    <row r="73" spans="1:14" x14ac:dyDescent="0.2">
      <c r="A73" s="2" t="s">
        <v>115</v>
      </c>
      <c r="B73" s="3" t="s">
        <v>116</v>
      </c>
      <c r="C73" s="7">
        <v>229831.7</v>
      </c>
      <c r="D73" s="7">
        <v>229831.7</v>
      </c>
      <c r="E73" s="7">
        <v>146179.70728</v>
      </c>
      <c r="F73" s="7">
        <f t="shared" si="0"/>
        <v>63.602935226080646</v>
      </c>
      <c r="G73" s="7">
        <f t="shared" si="1"/>
        <v>63.602935226080646</v>
      </c>
      <c r="H73" s="7">
        <v>217845.31909</v>
      </c>
      <c r="I73" s="7">
        <f t="shared" si="2"/>
        <v>67.102523887422947</v>
      </c>
    </row>
    <row r="74" spans="1:14" ht="38.25" x14ac:dyDescent="0.2">
      <c r="A74" s="4" t="s">
        <v>971</v>
      </c>
      <c r="B74" s="5" t="s">
        <v>980</v>
      </c>
      <c r="C74" s="8">
        <v>1.6</v>
      </c>
      <c r="D74" s="8">
        <v>1.6</v>
      </c>
      <c r="E74" s="8">
        <v>1.55</v>
      </c>
      <c r="F74" s="8">
        <f t="shared" ref="F74:F143" si="3">E74/C74*100</f>
        <v>96.875</v>
      </c>
      <c r="G74" s="8">
        <f t="shared" ref="G74:G143" si="4">E74/D74*100</f>
        <v>96.875</v>
      </c>
      <c r="H74" s="8">
        <v>0</v>
      </c>
      <c r="I74" s="8">
        <v>0</v>
      </c>
    </row>
    <row r="75" spans="1:14" ht="25.5" x14ac:dyDescent="0.2">
      <c r="A75" s="4" t="s">
        <v>972</v>
      </c>
      <c r="B75" s="5" t="s">
        <v>981</v>
      </c>
      <c r="C75" s="8">
        <v>1.6</v>
      </c>
      <c r="D75" s="8">
        <v>1.6</v>
      </c>
      <c r="E75" s="8">
        <v>1.55</v>
      </c>
      <c r="F75" s="8">
        <f t="shared" si="3"/>
        <v>96.875</v>
      </c>
      <c r="G75" s="8">
        <f t="shared" si="4"/>
        <v>96.875</v>
      </c>
      <c r="H75" s="8">
        <v>0</v>
      </c>
      <c r="I75" s="8">
        <v>0</v>
      </c>
    </row>
    <row r="76" spans="1:14" ht="51" x14ac:dyDescent="0.2">
      <c r="A76" s="4" t="s">
        <v>117</v>
      </c>
      <c r="B76" s="5" t="s">
        <v>118</v>
      </c>
      <c r="C76" s="8">
        <v>9564</v>
      </c>
      <c r="D76" s="8">
        <v>9564</v>
      </c>
      <c r="E76" s="8">
        <v>3153.8454999999999</v>
      </c>
      <c r="F76" s="8">
        <f t="shared" si="3"/>
        <v>32.97621810957758</v>
      </c>
      <c r="G76" s="8">
        <f t="shared" si="4"/>
        <v>32.97621810957758</v>
      </c>
      <c r="H76" s="8">
        <v>8053.8250900000003</v>
      </c>
      <c r="I76" s="8">
        <f t="shared" ref="I74:I143" si="5">E76/H76*100</f>
        <v>39.159597641572319</v>
      </c>
    </row>
    <row r="77" spans="1:14" ht="25.5" x14ac:dyDescent="0.2">
      <c r="A77" s="4" t="s">
        <v>119</v>
      </c>
      <c r="B77" s="5" t="s">
        <v>120</v>
      </c>
      <c r="C77" s="8">
        <v>220266.1</v>
      </c>
      <c r="D77" s="8">
        <v>220266.1</v>
      </c>
      <c r="E77" s="8">
        <v>143024.31177999999</v>
      </c>
      <c r="F77" s="8">
        <f t="shared" si="3"/>
        <v>64.932511984367991</v>
      </c>
      <c r="G77" s="8">
        <f t="shared" si="4"/>
        <v>64.932511984367991</v>
      </c>
      <c r="H77" s="8">
        <v>209791.49400000001</v>
      </c>
      <c r="I77" s="8">
        <f t="shared" si="5"/>
        <v>68.174504625054041</v>
      </c>
    </row>
    <row r="78" spans="1:14" ht="63.75" x14ac:dyDescent="0.2">
      <c r="A78" s="4" t="s">
        <v>121</v>
      </c>
      <c r="B78" s="5" t="s">
        <v>122</v>
      </c>
      <c r="C78" s="8">
        <v>478</v>
      </c>
      <c r="D78" s="8">
        <v>478</v>
      </c>
      <c r="E78" s="8">
        <v>-8.2088000000000001</v>
      </c>
      <c r="F78" s="8">
        <v>0</v>
      </c>
      <c r="G78" s="8">
        <v>0</v>
      </c>
      <c r="H78" s="8">
        <v>290.09649999999999</v>
      </c>
      <c r="I78" s="8">
        <v>0</v>
      </c>
    </row>
    <row r="79" spans="1:14" ht="25.5" x14ac:dyDescent="0.2">
      <c r="A79" s="4" t="s">
        <v>123</v>
      </c>
      <c r="B79" s="5" t="s">
        <v>124</v>
      </c>
      <c r="C79" s="8">
        <v>145290.29999999999</v>
      </c>
      <c r="D79" s="8">
        <v>145290.29999999999</v>
      </c>
      <c r="E79" s="8">
        <v>100267.00288</v>
      </c>
      <c r="F79" s="8">
        <f t="shared" si="3"/>
        <v>69.011491393437836</v>
      </c>
      <c r="G79" s="8">
        <f t="shared" si="4"/>
        <v>69.011491393437836</v>
      </c>
      <c r="H79" s="8">
        <v>124490.99793000001</v>
      </c>
      <c r="I79" s="8">
        <f t="shared" si="5"/>
        <v>80.541568906355053</v>
      </c>
    </row>
    <row r="80" spans="1:14" ht="38.25" x14ac:dyDescent="0.2">
      <c r="A80" s="4" t="s">
        <v>125</v>
      </c>
      <c r="B80" s="5" t="s">
        <v>126</v>
      </c>
      <c r="C80" s="8">
        <v>30135.5</v>
      </c>
      <c r="D80" s="8">
        <v>30135.5</v>
      </c>
      <c r="E80" s="8">
        <v>11029.25</v>
      </c>
      <c r="F80" s="8">
        <f t="shared" si="3"/>
        <v>36.598861807502779</v>
      </c>
      <c r="G80" s="8">
        <f t="shared" si="4"/>
        <v>36.598861807502779</v>
      </c>
      <c r="H80" s="8">
        <v>44946.250009999996</v>
      </c>
      <c r="I80" s="8">
        <f t="shared" si="5"/>
        <v>24.538754618118588</v>
      </c>
    </row>
    <row r="81" spans="1:14" ht="51" x14ac:dyDescent="0.2">
      <c r="A81" s="4" t="s">
        <v>127</v>
      </c>
      <c r="B81" s="5" t="s">
        <v>128</v>
      </c>
      <c r="C81" s="8">
        <v>30135.5</v>
      </c>
      <c r="D81" s="8">
        <v>30135.5</v>
      </c>
      <c r="E81" s="8">
        <v>11029.25</v>
      </c>
      <c r="F81" s="8">
        <f t="shared" si="3"/>
        <v>36.598861807502779</v>
      </c>
      <c r="G81" s="8">
        <f t="shared" si="4"/>
        <v>36.598861807502779</v>
      </c>
      <c r="H81" s="8">
        <v>44946.250009999996</v>
      </c>
      <c r="I81" s="8">
        <f t="shared" si="5"/>
        <v>24.538754618118588</v>
      </c>
    </row>
    <row r="82" spans="1:14" ht="25.5" x14ac:dyDescent="0.2">
      <c r="A82" s="4" t="s">
        <v>129</v>
      </c>
      <c r="B82" s="5" t="s">
        <v>130</v>
      </c>
      <c r="C82" s="8">
        <v>6325</v>
      </c>
      <c r="D82" s="8">
        <v>6325</v>
      </c>
      <c r="E82" s="8">
        <v>4926.0169999999998</v>
      </c>
      <c r="F82" s="8">
        <f t="shared" si="3"/>
        <v>77.881691699604744</v>
      </c>
      <c r="G82" s="8">
        <f t="shared" si="4"/>
        <v>77.881691699604744</v>
      </c>
      <c r="H82" s="8">
        <v>5834.3500599999998</v>
      </c>
      <c r="I82" s="8">
        <f t="shared" si="5"/>
        <v>84.431289678219954</v>
      </c>
    </row>
    <row r="83" spans="1:14" ht="51.75" x14ac:dyDescent="0.25">
      <c r="A83" s="4" t="s">
        <v>131</v>
      </c>
      <c r="B83" s="41" t="s">
        <v>132</v>
      </c>
      <c r="C83" s="8">
        <v>128.80000000000001</v>
      </c>
      <c r="D83" s="8">
        <v>128.80000000000001</v>
      </c>
      <c r="E83" s="8">
        <v>75.099999999999994</v>
      </c>
      <c r="F83" s="8">
        <f t="shared" si="3"/>
        <v>58.307453416149059</v>
      </c>
      <c r="G83" s="8">
        <f t="shared" si="4"/>
        <v>58.307453416149059</v>
      </c>
      <c r="H83" s="8">
        <v>80.7</v>
      </c>
      <c r="I83" s="8">
        <f t="shared" si="5"/>
        <v>93.060718711276323</v>
      </c>
    </row>
    <row r="84" spans="1:14" ht="25.5" x14ac:dyDescent="0.2">
      <c r="A84" s="4" t="s">
        <v>133</v>
      </c>
      <c r="B84" s="5" t="s">
        <v>134</v>
      </c>
      <c r="C84" s="8">
        <v>3.5</v>
      </c>
      <c r="D84" s="8">
        <v>3.5</v>
      </c>
      <c r="E84" s="8">
        <v>21</v>
      </c>
      <c r="F84" s="8" t="s">
        <v>1313</v>
      </c>
      <c r="G84" s="8" t="s">
        <v>1313</v>
      </c>
      <c r="H84" s="8">
        <v>3.5</v>
      </c>
      <c r="I84" s="8" t="s">
        <v>1313</v>
      </c>
    </row>
    <row r="85" spans="1:14" ht="76.5" x14ac:dyDescent="0.2">
      <c r="A85" s="4" t="s">
        <v>135</v>
      </c>
      <c r="B85" s="5" t="s">
        <v>136</v>
      </c>
      <c r="C85" s="8">
        <v>116</v>
      </c>
      <c r="D85" s="8">
        <v>116</v>
      </c>
      <c r="E85" s="8">
        <v>24</v>
      </c>
      <c r="F85" s="8">
        <f t="shared" si="3"/>
        <v>20.689655172413794</v>
      </c>
      <c r="G85" s="8">
        <f t="shared" si="4"/>
        <v>20.689655172413794</v>
      </c>
      <c r="H85" s="8">
        <v>65.599999999999994</v>
      </c>
      <c r="I85" s="8">
        <f t="shared" si="5"/>
        <v>36.585365853658544</v>
      </c>
    </row>
    <row r="86" spans="1:14" ht="51" x14ac:dyDescent="0.2">
      <c r="A86" s="4" t="s">
        <v>137</v>
      </c>
      <c r="B86" s="5" t="s">
        <v>138</v>
      </c>
      <c r="C86" s="8">
        <v>31648.799999999999</v>
      </c>
      <c r="D86" s="8">
        <v>31648.799999999999</v>
      </c>
      <c r="E86" s="8">
        <v>23714.125700000001</v>
      </c>
      <c r="F86" s="8">
        <f t="shared" si="3"/>
        <v>74.928988460857909</v>
      </c>
      <c r="G86" s="8">
        <f t="shared" si="4"/>
        <v>74.928988460857909</v>
      </c>
      <c r="H86" s="8">
        <v>28509.749500000002</v>
      </c>
      <c r="I86" s="8">
        <f t="shared" si="5"/>
        <v>83.179004080691769</v>
      </c>
    </row>
    <row r="87" spans="1:14" s="16" customFormat="1" ht="51" x14ac:dyDescent="0.2">
      <c r="A87" s="4" t="s">
        <v>139</v>
      </c>
      <c r="B87" s="5" t="s">
        <v>140</v>
      </c>
      <c r="C87" s="8">
        <v>9522</v>
      </c>
      <c r="D87" s="8">
        <v>9522</v>
      </c>
      <c r="E87" s="8">
        <v>6838.2855</v>
      </c>
      <c r="F87" s="8">
        <f t="shared" si="3"/>
        <v>71.815642722117204</v>
      </c>
      <c r="G87" s="8">
        <f t="shared" si="4"/>
        <v>71.815642722117204</v>
      </c>
      <c r="H87" s="8">
        <v>9935.5555000000004</v>
      </c>
      <c r="I87" s="8">
        <f t="shared" si="5"/>
        <v>68.826403314842338</v>
      </c>
      <c r="N87" s="12"/>
    </row>
    <row r="88" spans="1:14" ht="114.75" x14ac:dyDescent="0.2">
      <c r="A88" s="4" t="s">
        <v>141</v>
      </c>
      <c r="B88" s="5" t="s">
        <v>142</v>
      </c>
      <c r="C88" s="8">
        <v>22126.799999999999</v>
      </c>
      <c r="D88" s="8">
        <v>22126.799999999999</v>
      </c>
      <c r="E88" s="8">
        <v>16875.840199999999</v>
      </c>
      <c r="F88" s="8">
        <f t="shared" si="3"/>
        <v>76.268779037185681</v>
      </c>
      <c r="G88" s="8">
        <f t="shared" si="4"/>
        <v>76.268779037185681</v>
      </c>
      <c r="H88" s="8">
        <v>18574.194</v>
      </c>
      <c r="I88" s="8">
        <f t="shared" si="5"/>
        <v>90.856379555419736</v>
      </c>
    </row>
    <row r="89" spans="1:14" ht="76.5" x14ac:dyDescent="0.2">
      <c r="A89" s="4" t="s">
        <v>143</v>
      </c>
      <c r="B89" s="5" t="s">
        <v>144</v>
      </c>
      <c r="C89" s="8">
        <v>4.8</v>
      </c>
      <c r="D89" s="8">
        <v>4.8</v>
      </c>
      <c r="E89" s="8">
        <v>0.35</v>
      </c>
      <c r="F89" s="8">
        <f t="shared" si="3"/>
        <v>7.291666666666667</v>
      </c>
      <c r="G89" s="8">
        <f t="shared" si="4"/>
        <v>7.291666666666667</v>
      </c>
      <c r="H89" s="8">
        <v>1.6</v>
      </c>
      <c r="I89" s="8">
        <f t="shared" si="5"/>
        <v>21.874999999999996</v>
      </c>
    </row>
    <row r="90" spans="1:14" ht="39" x14ac:dyDescent="0.25">
      <c r="A90" s="4" t="s">
        <v>145</v>
      </c>
      <c r="B90" s="41" t="s">
        <v>146</v>
      </c>
      <c r="C90" s="8">
        <v>1632</v>
      </c>
      <c r="D90" s="8">
        <v>1632</v>
      </c>
      <c r="E90" s="8">
        <v>1331.2</v>
      </c>
      <c r="F90" s="8">
        <f t="shared" si="3"/>
        <v>81.568627450980387</v>
      </c>
      <c r="G90" s="8">
        <f t="shared" si="4"/>
        <v>81.568627450980387</v>
      </c>
      <c r="H90" s="8">
        <v>1428.8</v>
      </c>
      <c r="I90" s="8">
        <f t="shared" si="5"/>
        <v>93.169092945128781</v>
      </c>
    </row>
    <row r="91" spans="1:14" ht="64.5" x14ac:dyDescent="0.25">
      <c r="A91" s="4" t="s">
        <v>147</v>
      </c>
      <c r="B91" s="41" t="s">
        <v>148</v>
      </c>
      <c r="C91" s="8">
        <v>1632</v>
      </c>
      <c r="D91" s="8">
        <v>1632</v>
      </c>
      <c r="E91" s="8">
        <v>1331.2</v>
      </c>
      <c r="F91" s="8">
        <f t="shared" si="3"/>
        <v>81.568627450980387</v>
      </c>
      <c r="G91" s="8">
        <f t="shared" si="4"/>
        <v>81.568627450980387</v>
      </c>
      <c r="H91" s="8">
        <v>1428.8</v>
      </c>
      <c r="I91" s="8">
        <f t="shared" si="5"/>
        <v>93.169092945128781</v>
      </c>
    </row>
    <row r="92" spans="1:14" ht="25.5" x14ac:dyDescent="0.2">
      <c r="A92" s="4" t="s">
        <v>1254</v>
      </c>
      <c r="B92" s="5" t="s">
        <v>1255</v>
      </c>
      <c r="C92" s="8">
        <v>0</v>
      </c>
      <c r="D92" s="8">
        <v>0</v>
      </c>
      <c r="E92" s="8">
        <v>0</v>
      </c>
      <c r="F92" s="8">
        <v>0</v>
      </c>
      <c r="G92" s="8">
        <v>0</v>
      </c>
      <c r="H92" s="8">
        <v>-14</v>
      </c>
      <c r="I92" s="8">
        <f t="shared" si="5"/>
        <v>0</v>
      </c>
    </row>
    <row r="93" spans="1:14" ht="51" x14ac:dyDescent="0.2">
      <c r="A93" s="4" t="s">
        <v>1256</v>
      </c>
      <c r="B93" s="5" t="s">
        <v>1257</v>
      </c>
      <c r="C93" s="8">
        <v>0</v>
      </c>
      <c r="D93" s="8">
        <v>0</v>
      </c>
      <c r="E93" s="8">
        <v>0</v>
      </c>
      <c r="F93" s="8">
        <v>0</v>
      </c>
      <c r="G93" s="8">
        <v>0</v>
      </c>
      <c r="H93" s="8">
        <v>-14</v>
      </c>
      <c r="I93" s="8">
        <f t="shared" si="5"/>
        <v>0</v>
      </c>
    </row>
    <row r="94" spans="1:14" ht="38.25" x14ac:dyDescent="0.2">
      <c r="A94" s="4" t="s">
        <v>1258</v>
      </c>
      <c r="B94" s="5" t="s">
        <v>1259</v>
      </c>
      <c r="C94" s="8">
        <v>0</v>
      </c>
      <c r="D94" s="8">
        <v>0</v>
      </c>
      <c r="E94" s="8">
        <v>0</v>
      </c>
      <c r="F94" s="8">
        <v>0</v>
      </c>
      <c r="G94" s="8">
        <v>0</v>
      </c>
      <c r="H94" s="8">
        <v>-1.25</v>
      </c>
      <c r="I94" s="8">
        <v>0</v>
      </c>
    </row>
    <row r="95" spans="1:14" ht="51" x14ac:dyDescent="0.2">
      <c r="A95" s="4" t="s">
        <v>1260</v>
      </c>
      <c r="B95" s="5" t="s">
        <v>1261</v>
      </c>
      <c r="C95" s="8">
        <v>0</v>
      </c>
      <c r="D95" s="8">
        <v>0</v>
      </c>
      <c r="E95" s="8">
        <v>0</v>
      </c>
      <c r="F95" s="8">
        <v>0</v>
      </c>
      <c r="G95" s="8">
        <v>0</v>
      </c>
      <c r="H95" s="8">
        <v>-1.25</v>
      </c>
      <c r="I95" s="8">
        <v>0</v>
      </c>
    </row>
    <row r="96" spans="1:14" ht="26.25" x14ac:dyDescent="0.25">
      <c r="A96" s="4" t="s">
        <v>149</v>
      </c>
      <c r="B96" s="49" t="s">
        <v>150</v>
      </c>
      <c r="C96" s="8">
        <v>2</v>
      </c>
      <c r="D96" s="8">
        <v>2</v>
      </c>
      <c r="E96" s="8">
        <v>8.4749999999999996</v>
      </c>
      <c r="F96" s="8" t="s">
        <v>1313</v>
      </c>
      <c r="G96" s="8" t="s">
        <v>1313</v>
      </c>
      <c r="H96" s="8">
        <v>2.85</v>
      </c>
      <c r="I96" s="8" t="s">
        <v>1313</v>
      </c>
    </row>
    <row r="97" spans="1:14" ht="51.75" x14ac:dyDescent="0.25">
      <c r="A97" s="4" t="s">
        <v>151</v>
      </c>
      <c r="B97" s="41" t="s">
        <v>152</v>
      </c>
      <c r="C97" s="8">
        <v>1233</v>
      </c>
      <c r="D97" s="8">
        <v>1233</v>
      </c>
      <c r="E97" s="8">
        <v>803.5</v>
      </c>
      <c r="F97" s="8">
        <f t="shared" si="3"/>
        <v>65.16626115166261</v>
      </c>
      <c r="G97" s="8">
        <f t="shared" si="4"/>
        <v>65.16626115166261</v>
      </c>
      <c r="H97" s="8">
        <v>2804.75</v>
      </c>
      <c r="I97" s="8">
        <f t="shared" si="5"/>
        <v>28.647829574828414</v>
      </c>
    </row>
    <row r="98" spans="1:14" ht="51.75" x14ac:dyDescent="0.25">
      <c r="A98" s="4" t="s">
        <v>153</v>
      </c>
      <c r="B98" s="41" t="s">
        <v>154</v>
      </c>
      <c r="C98" s="8">
        <v>555</v>
      </c>
      <c r="D98" s="8">
        <v>555</v>
      </c>
      <c r="E98" s="8">
        <v>315</v>
      </c>
      <c r="F98" s="8">
        <f t="shared" si="3"/>
        <v>56.756756756756758</v>
      </c>
      <c r="G98" s="8">
        <f t="shared" si="4"/>
        <v>56.756756756756758</v>
      </c>
      <c r="H98" s="8">
        <v>447.5</v>
      </c>
      <c r="I98" s="8">
        <f t="shared" si="5"/>
        <v>70.391061452513966</v>
      </c>
    </row>
    <row r="99" spans="1:14" ht="39" x14ac:dyDescent="0.25">
      <c r="A99" s="4" t="s">
        <v>155</v>
      </c>
      <c r="B99" s="41" t="s">
        <v>156</v>
      </c>
      <c r="C99" s="8">
        <v>495</v>
      </c>
      <c r="D99" s="8">
        <v>495</v>
      </c>
      <c r="E99" s="8">
        <v>480</v>
      </c>
      <c r="F99" s="8">
        <f t="shared" si="3"/>
        <v>96.969696969696969</v>
      </c>
      <c r="G99" s="8">
        <f t="shared" si="4"/>
        <v>96.969696969696969</v>
      </c>
      <c r="H99" s="8">
        <v>900</v>
      </c>
      <c r="I99" s="8">
        <f t="shared" si="5"/>
        <v>53.333333333333336</v>
      </c>
    </row>
    <row r="100" spans="1:14" ht="51.75" x14ac:dyDescent="0.25">
      <c r="A100" s="4" t="s">
        <v>775</v>
      </c>
      <c r="B100" s="41" t="s">
        <v>872</v>
      </c>
      <c r="C100" s="8">
        <v>2218.4</v>
      </c>
      <c r="D100" s="8">
        <v>2218.4</v>
      </c>
      <c r="E100" s="8">
        <v>37.5</v>
      </c>
      <c r="F100" s="8">
        <f t="shared" si="3"/>
        <v>1.6904075009015505</v>
      </c>
      <c r="G100" s="8">
        <f t="shared" si="4"/>
        <v>1.6904075009015505</v>
      </c>
      <c r="H100" s="8">
        <v>0</v>
      </c>
      <c r="I100" s="8">
        <v>0</v>
      </c>
    </row>
    <row r="101" spans="1:14" ht="25.5" x14ac:dyDescent="0.2">
      <c r="A101" s="2" t="s">
        <v>157</v>
      </c>
      <c r="B101" s="47" t="s">
        <v>158</v>
      </c>
      <c r="C101" s="7">
        <v>202</v>
      </c>
      <c r="D101" s="7">
        <v>202</v>
      </c>
      <c r="E101" s="7">
        <v>5.78179</v>
      </c>
      <c r="F101" s="7">
        <f t="shared" si="3"/>
        <v>2.8622722772277229</v>
      </c>
      <c r="G101" s="7">
        <f t="shared" si="4"/>
        <v>2.8622722772277229</v>
      </c>
      <c r="H101" s="7">
        <v>55.312830000000005</v>
      </c>
      <c r="I101" s="7">
        <f t="shared" si="5"/>
        <v>10.452891309303826</v>
      </c>
    </row>
    <row r="102" spans="1:14" ht="25.5" x14ac:dyDescent="0.2">
      <c r="A102" s="4" t="s">
        <v>159</v>
      </c>
      <c r="B102" s="5" t="s">
        <v>160</v>
      </c>
      <c r="C102" s="8">
        <v>8</v>
      </c>
      <c r="D102" s="8">
        <v>8</v>
      </c>
      <c r="E102" s="8">
        <v>7.0740100000000004</v>
      </c>
      <c r="F102" s="8">
        <f t="shared" si="3"/>
        <v>88.425125000000008</v>
      </c>
      <c r="G102" s="8">
        <f t="shared" si="4"/>
        <v>88.425125000000008</v>
      </c>
      <c r="H102" s="8">
        <v>7.9703299999999997</v>
      </c>
      <c r="I102" s="8">
        <f t="shared" si="5"/>
        <v>88.754292482243528</v>
      </c>
      <c r="N102" s="16"/>
    </row>
    <row r="103" spans="1:14" ht="25.5" x14ac:dyDescent="0.2">
      <c r="A103" s="4" t="s">
        <v>1119</v>
      </c>
      <c r="B103" s="5" t="s">
        <v>1137</v>
      </c>
      <c r="C103" s="8">
        <v>0</v>
      </c>
      <c r="D103" s="8">
        <v>0</v>
      </c>
      <c r="E103" s="8">
        <v>0.60526000000000002</v>
      </c>
      <c r="F103" s="8">
        <v>0</v>
      </c>
      <c r="G103" s="8">
        <v>0</v>
      </c>
      <c r="H103" s="8">
        <v>2.2749999999999999E-2</v>
      </c>
      <c r="I103" s="8" t="s">
        <v>1313</v>
      </c>
      <c r="N103" s="16"/>
    </row>
    <row r="104" spans="1:14" ht="25.5" x14ac:dyDescent="0.2">
      <c r="A104" s="4" t="s">
        <v>161</v>
      </c>
      <c r="B104" s="5" t="s">
        <v>162</v>
      </c>
      <c r="C104" s="8">
        <v>8</v>
      </c>
      <c r="D104" s="8">
        <v>8</v>
      </c>
      <c r="E104" s="8">
        <v>6.46875</v>
      </c>
      <c r="F104" s="8">
        <f t="shared" si="3"/>
        <v>80.859375</v>
      </c>
      <c r="G104" s="8">
        <f t="shared" si="4"/>
        <v>80.859375</v>
      </c>
      <c r="H104" s="8">
        <v>7.9475800000000003</v>
      </c>
      <c r="I104" s="8">
        <f t="shared" si="5"/>
        <v>81.392700671147693</v>
      </c>
      <c r="N104" s="16"/>
    </row>
    <row r="105" spans="1:14" x14ac:dyDescent="0.2">
      <c r="A105" s="4" t="s">
        <v>163</v>
      </c>
      <c r="B105" s="5" t="s">
        <v>164</v>
      </c>
      <c r="C105" s="8">
        <v>3</v>
      </c>
      <c r="D105" s="8">
        <v>3</v>
      </c>
      <c r="E105" s="8">
        <v>0.89051999999999998</v>
      </c>
      <c r="F105" s="8">
        <f t="shared" si="3"/>
        <v>29.683999999999997</v>
      </c>
      <c r="G105" s="8">
        <f t="shared" si="4"/>
        <v>29.683999999999997</v>
      </c>
      <c r="H105" s="8">
        <v>0</v>
      </c>
      <c r="I105" s="8">
        <v>0</v>
      </c>
      <c r="N105" s="16"/>
    </row>
    <row r="106" spans="1:14" x14ac:dyDescent="0.2">
      <c r="A106" s="4" t="s">
        <v>776</v>
      </c>
      <c r="B106" s="5" t="s">
        <v>165</v>
      </c>
      <c r="C106" s="8">
        <v>3</v>
      </c>
      <c r="D106" s="8">
        <v>3</v>
      </c>
      <c r="E106" s="8">
        <v>0.89051999999999998</v>
      </c>
      <c r="F106" s="8">
        <f t="shared" si="3"/>
        <v>29.683999999999997</v>
      </c>
      <c r="G106" s="8">
        <f t="shared" si="4"/>
        <v>29.683999999999997</v>
      </c>
      <c r="H106" s="8">
        <v>3.0535100000000002</v>
      </c>
      <c r="I106" s="8">
        <f t="shared" si="5"/>
        <v>29.163814757443074</v>
      </c>
      <c r="N106" s="16"/>
    </row>
    <row r="107" spans="1:14" ht="51" x14ac:dyDescent="0.2">
      <c r="A107" s="4" t="s">
        <v>777</v>
      </c>
      <c r="B107" s="5" t="s">
        <v>166</v>
      </c>
      <c r="C107" s="8">
        <v>3</v>
      </c>
      <c r="D107" s="8">
        <v>3</v>
      </c>
      <c r="E107" s="8">
        <v>0.89051999999999998</v>
      </c>
      <c r="F107" s="8">
        <f t="shared" si="3"/>
        <v>29.683999999999997</v>
      </c>
      <c r="G107" s="8">
        <f t="shared" si="4"/>
        <v>29.683999999999997</v>
      </c>
      <c r="H107" s="8">
        <v>3.0529199999999999</v>
      </c>
      <c r="I107" s="8">
        <f t="shared" si="5"/>
        <v>29.16945088636453</v>
      </c>
    </row>
    <row r="108" spans="1:14" x14ac:dyDescent="0.2">
      <c r="A108" s="4" t="s">
        <v>167</v>
      </c>
      <c r="B108" s="5" t="s">
        <v>168</v>
      </c>
      <c r="C108" s="8">
        <v>109</v>
      </c>
      <c r="D108" s="8">
        <v>109</v>
      </c>
      <c r="E108" s="8">
        <v>1.53071</v>
      </c>
      <c r="F108" s="8">
        <f t="shared" si="3"/>
        <v>1.4043211009174312</v>
      </c>
      <c r="G108" s="8">
        <f t="shared" si="4"/>
        <v>1.4043211009174312</v>
      </c>
      <c r="H108" s="8">
        <v>33.368600000000001</v>
      </c>
      <c r="I108" s="8">
        <f t="shared" si="5"/>
        <v>4.5872766612923526</v>
      </c>
    </row>
    <row r="109" spans="1:14" x14ac:dyDescent="0.2">
      <c r="A109" s="4" t="s">
        <v>169</v>
      </c>
      <c r="B109" s="5" t="s">
        <v>170</v>
      </c>
      <c r="C109" s="8">
        <v>82</v>
      </c>
      <c r="D109" s="8">
        <v>82</v>
      </c>
      <c r="E109" s="8">
        <v>0.22383</v>
      </c>
      <c r="F109" s="8">
        <f t="shared" si="3"/>
        <v>0.27296341463414636</v>
      </c>
      <c r="G109" s="8">
        <f t="shared" si="4"/>
        <v>0.27296341463414636</v>
      </c>
      <c r="H109" s="8">
        <v>6.1530899999999997</v>
      </c>
      <c r="I109" s="8">
        <f t="shared" si="5"/>
        <v>3.6376844804805395</v>
      </c>
    </row>
    <row r="110" spans="1:14" ht="25.5" x14ac:dyDescent="0.2">
      <c r="A110" s="4" t="s">
        <v>171</v>
      </c>
      <c r="B110" s="5" t="s">
        <v>172</v>
      </c>
      <c r="C110" s="8">
        <v>2</v>
      </c>
      <c r="D110" s="8">
        <v>2</v>
      </c>
      <c r="E110" s="8">
        <v>1.86067</v>
      </c>
      <c r="F110" s="8">
        <f t="shared" si="3"/>
        <v>93.033500000000004</v>
      </c>
      <c r="G110" s="8">
        <f t="shared" si="4"/>
        <v>93.033500000000004</v>
      </c>
      <c r="H110" s="8">
        <v>1.6165499999999999</v>
      </c>
      <c r="I110" s="8">
        <f t="shared" si="5"/>
        <v>115.10129596981227</v>
      </c>
    </row>
    <row r="111" spans="1:14" x14ac:dyDescent="0.2">
      <c r="A111" s="4" t="s">
        <v>173</v>
      </c>
      <c r="B111" s="5" t="s">
        <v>174</v>
      </c>
      <c r="C111" s="8">
        <v>25</v>
      </c>
      <c r="D111" s="8">
        <v>25</v>
      </c>
      <c r="E111" s="8">
        <v>1.0789600000000001</v>
      </c>
      <c r="F111" s="8">
        <f t="shared" si="3"/>
        <v>4.3158400000000006</v>
      </c>
      <c r="G111" s="8">
        <f t="shared" si="4"/>
        <v>4.3158400000000006</v>
      </c>
      <c r="H111" s="8">
        <v>25.57546</v>
      </c>
      <c r="I111" s="8">
        <f t="shared" si="5"/>
        <v>4.218731549696467</v>
      </c>
    </row>
    <row r="112" spans="1:14" x14ac:dyDescent="0.2">
      <c r="A112" s="4" t="s">
        <v>1120</v>
      </c>
      <c r="B112" s="5" t="s">
        <v>1138</v>
      </c>
      <c r="C112" s="8">
        <v>0</v>
      </c>
      <c r="D112" s="8">
        <v>0</v>
      </c>
      <c r="E112" s="8">
        <v>-1.6327499999999999</v>
      </c>
      <c r="F112" s="8">
        <v>0</v>
      </c>
      <c r="G112" s="8">
        <v>0</v>
      </c>
      <c r="H112" s="8">
        <v>2.35E-2</v>
      </c>
      <c r="I112" s="8">
        <v>0</v>
      </c>
    </row>
    <row r="113" spans="1:9" ht="25.5" x14ac:dyDescent="0.2">
      <c r="A113" s="4" t="s">
        <v>175</v>
      </c>
      <c r="B113" s="5" t="s">
        <v>176</v>
      </c>
      <c r="C113" s="8">
        <v>82</v>
      </c>
      <c r="D113" s="8">
        <v>82</v>
      </c>
      <c r="E113" s="8">
        <v>-3.7134499999999999</v>
      </c>
      <c r="F113" s="8">
        <v>0</v>
      </c>
      <c r="G113" s="8">
        <v>0</v>
      </c>
      <c r="H113" s="8">
        <v>19.066389999999998</v>
      </c>
      <c r="I113" s="8">
        <v>0</v>
      </c>
    </row>
    <row r="114" spans="1:9" x14ac:dyDescent="0.2">
      <c r="A114" s="4" t="s">
        <v>177</v>
      </c>
      <c r="B114" s="5" t="s">
        <v>178</v>
      </c>
      <c r="C114" s="8">
        <v>73</v>
      </c>
      <c r="D114" s="8">
        <v>73</v>
      </c>
      <c r="E114" s="8">
        <v>-3.7134499999999999</v>
      </c>
      <c r="F114" s="8">
        <v>0</v>
      </c>
      <c r="G114" s="8">
        <v>0</v>
      </c>
      <c r="H114" s="8">
        <v>19.066389999999998</v>
      </c>
      <c r="I114" s="8">
        <v>0</v>
      </c>
    </row>
    <row r="115" spans="1:9" x14ac:dyDescent="0.2">
      <c r="A115" s="4" t="s">
        <v>179</v>
      </c>
      <c r="B115" s="5" t="s">
        <v>180</v>
      </c>
      <c r="C115" s="8">
        <v>9</v>
      </c>
      <c r="D115" s="8">
        <v>9</v>
      </c>
      <c r="E115" s="8">
        <v>0</v>
      </c>
      <c r="F115" s="8">
        <f t="shared" si="3"/>
        <v>0</v>
      </c>
      <c r="G115" s="8">
        <f t="shared" si="4"/>
        <v>0</v>
      </c>
      <c r="H115" s="8">
        <v>0</v>
      </c>
      <c r="I115" s="8">
        <v>0</v>
      </c>
    </row>
    <row r="116" spans="1:9" ht="25.5" x14ac:dyDescent="0.2">
      <c r="A116" s="4" t="s">
        <v>1262</v>
      </c>
      <c r="B116" s="5" t="s">
        <v>1263</v>
      </c>
      <c r="C116" s="8">
        <v>0</v>
      </c>
      <c r="D116" s="8">
        <v>0</v>
      </c>
      <c r="E116" s="8">
        <v>0</v>
      </c>
      <c r="F116" s="8">
        <v>0</v>
      </c>
      <c r="G116" s="8">
        <v>0</v>
      </c>
      <c r="H116" s="8">
        <v>-8.1460000000000008</v>
      </c>
      <c r="I116" s="8">
        <v>0</v>
      </c>
    </row>
    <row r="117" spans="1:9" ht="25.5" x14ac:dyDescent="0.2">
      <c r="A117" s="4" t="s">
        <v>1262</v>
      </c>
      <c r="B117" s="5" t="s">
        <v>1264</v>
      </c>
      <c r="C117" s="8">
        <v>0</v>
      </c>
      <c r="D117" s="8">
        <v>0</v>
      </c>
      <c r="E117" s="8">
        <v>0</v>
      </c>
      <c r="F117" s="8">
        <v>0</v>
      </c>
      <c r="G117" s="8">
        <v>0</v>
      </c>
      <c r="H117" s="8">
        <v>-8.1460000000000008</v>
      </c>
      <c r="I117" s="8">
        <v>0</v>
      </c>
    </row>
    <row r="118" spans="1:9" ht="25.5" x14ac:dyDescent="0.2">
      <c r="A118" s="2" t="s">
        <v>181</v>
      </c>
      <c r="B118" s="3" t="s">
        <v>182</v>
      </c>
      <c r="C118" s="7">
        <v>89865.2</v>
      </c>
      <c r="D118" s="7">
        <v>89865.2</v>
      </c>
      <c r="E118" s="7">
        <v>73757.517370000001</v>
      </c>
      <c r="F118" s="7">
        <f t="shared" si="3"/>
        <v>82.075728279690026</v>
      </c>
      <c r="G118" s="7">
        <f t="shared" si="4"/>
        <v>82.075728279690026</v>
      </c>
      <c r="H118" s="7">
        <v>105361.70904</v>
      </c>
      <c r="I118" s="7">
        <f t="shared" si="5"/>
        <v>70.004101150255977</v>
      </c>
    </row>
    <row r="119" spans="1:9" ht="51" x14ac:dyDescent="0.2">
      <c r="A119" s="4" t="s">
        <v>183</v>
      </c>
      <c r="B119" s="5" t="s">
        <v>184</v>
      </c>
      <c r="C119" s="8">
        <v>4708.8999999999996</v>
      </c>
      <c r="D119" s="8">
        <v>4708.8999999999996</v>
      </c>
      <c r="E119" s="8">
        <v>836.20111999999995</v>
      </c>
      <c r="F119" s="8">
        <f t="shared" si="3"/>
        <v>17.757886555246451</v>
      </c>
      <c r="G119" s="8">
        <f t="shared" si="4"/>
        <v>17.757886555246451</v>
      </c>
      <c r="H119" s="8">
        <v>1911.2999600000001</v>
      </c>
      <c r="I119" s="8">
        <f t="shared" si="5"/>
        <v>43.750386517038379</v>
      </c>
    </row>
    <row r="120" spans="1:9" ht="38.25" x14ac:dyDescent="0.2">
      <c r="A120" s="4" t="s">
        <v>185</v>
      </c>
      <c r="B120" s="5" t="s">
        <v>186</v>
      </c>
      <c r="C120" s="8">
        <v>4708.8999999999996</v>
      </c>
      <c r="D120" s="8">
        <v>4708.8999999999996</v>
      </c>
      <c r="E120" s="8">
        <v>836.20111999999995</v>
      </c>
      <c r="F120" s="8">
        <f t="shared" si="3"/>
        <v>17.757886555246451</v>
      </c>
      <c r="G120" s="8">
        <f t="shared" si="4"/>
        <v>17.757886555246451</v>
      </c>
      <c r="H120" s="8">
        <v>1911.2999600000001</v>
      </c>
      <c r="I120" s="8">
        <f t="shared" si="5"/>
        <v>43.750386517038379</v>
      </c>
    </row>
    <row r="121" spans="1:9" x14ac:dyDescent="0.2">
      <c r="A121" s="4" t="s">
        <v>187</v>
      </c>
      <c r="B121" s="5" t="s">
        <v>188</v>
      </c>
      <c r="C121" s="8">
        <v>386</v>
      </c>
      <c r="D121" s="8">
        <v>386</v>
      </c>
      <c r="E121" s="8">
        <v>197.39064999999999</v>
      </c>
      <c r="F121" s="8">
        <f t="shared" si="3"/>
        <v>51.137474093264245</v>
      </c>
      <c r="G121" s="8">
        <f t="shared" si="4"/>
        <v>51.137474093264245</v>
      </c>
      <c r="H121" s="8">
        <v>160.37904</v>
      </c>
      <c r="I121" s="8">
        <f t="shared" si="5"/>
        <v>123.07758545006877</v>
      </c>
    </row>
    <row r="122" spans="1:9" ht="26.25" x14ac:dyDescent="0.25">
      <c r="A122" s="4" t="s">
        <v>189</v>
      </c>
      <c r="B122" s="41" t="s">
        <v>190</v>
      </c>
      <c r="C122" s="8">
        <v>386</v>
      </c>
      <c r="D122" s="8">
        <v>386</v>
      </c>
      <c r="E122" s="8">
        <v>197.39064999999999</v>
      </c>
      <c r="F122" s="8">
        <f t="shared" si="3"/>
        <v>51.137474093264245</v>
      </c>
      <c r="G122" s="8">
        <f t="shared" si="4"/>
        <v>51.137474093264245</v>
      </c>
      <c r="H122" s="8">
        <v>160.37904</v>
      </c>
      <c r="I122" s="8">
        <f t="shared" si="5"/>
        <v>123.07758545006877</v>
      </c>
    </row>
    <row r="123" spans="1:9" ht="51.75" x14ac:dyDescent="0.25">
      <c r="A123" s="4" t="s">
        <v>191</v>
      </c>
      <c r="B123" s="41" t="s">
        <v>192</v>
      </c>
      <c r="C123" s="8">
        <v>80359.399999999994</v>
      </c>
      <c r="D123" s="8">
        <v>80359.399999999994</v>
      </c>
      <c r="E123" s="8">
        <v>71170.628209999995</v>
      </c>
      <c r="F123" s="8">
        <f t="shared" si="3"/>
        <v>88.565405179730064</v>
      </c>
      <c r="G123" s="8">
        <f t="shared" si="4"/>
        <v>88.565405179730064</v>
      </c>
      <c r="H123" s="8">
        <v>71982.804739999992</v>
      </c>
      <c r="I123" s="8">
        <f t="shared" si="5"/>
        <v>98.87170757942323</v>
      </c>
    </row>
    <row r="124" spans="1:9" ht="51.75" x14ac:dyDescent="0.25">
      <c r="A124" s="4" t="s">
        <v>193</v>
      </c>
      <c r="B124" s="41" t="s">
        <v>194</v>
      </c>
      <c r="C124" s="8">
        <v>46668.7</v>
      </c>
      <c r="D124" s="8">
        <v>46668.7</v>
      </c>
      <c r="E124" s="8">
        <v>50158.953079999999</v>
      </c>
      <c r="F124" s="8">
        <f t="shared" si="3"/>
        <v>107.47878788138516</v>
      </c>
      <c r="G124" s="8">
        <f t="shared" si="4"/>
        <v>107.47878788138516</v>
      </c>
      <c r="H124" s="8">
        <v>49520.760399999999</v>
      </c>
      <c r="I124" s="8">
        <f t="shared" si="5"/>
        <v>101.28873764224346</v>
      </c>
    </row>
    <row r="125" spans="1:9" ht="51.75" x14ac:dyDescent="0.25">
      <c r="A125" s="4" t="s">
        <v>195</v>
      </c>
      <c r="B125" s="41" t="s">
        <v>196</v>
      </c>
      <c r="C125" s="8">
        <v>46668.7</v>
      </c>
      <c r="D125" s="8">
        <v>46668.7</v>
      </c>
      <c r="E125" s="8">
        <v>50158.953079999999</v>
      </c>
      <c r="F125" s="8">
        <f t="shared" si="3"/>
        <v>107.47878788138516</v>
      </c>
      <c r="G125" s="8">
        <f t="shared" si="4"/>
        <v>107.47878788138516</v>
      </c>
      <c r="H125" s="8">
        <v>49520.760399999999</v>
      </c>
      <c r="I125" s="8">
        <f t="shared" si="5"/>
        <v>101.28873764224346</v>
      </c>
    </row>
    <row r="126" spans="1:9" ht="51" x14ac:dyDescent="0.2">
      <c r="A126" s="4" t="s">
        <v>197</v>
      </c>
      <c r="B126" s="5" t="s">
        <v>198</v>
      </c>
      <c r="C126" s="8">
        <v>3853.7</v>
      </c>
      <c r="D126" s="8">
        <v>3853.7</v>
      </c>
      <c r="E126" s="8">
        <v>2891.6567400000004</v>
      </c>
      <c r="F126" s="8">
        <f t="shared" si="3"/>
        <v>75.035854892700542</v>
      </c>
      <c r="G126" s="8">
        <f t="shared" si="4"/>
        <v>75.035854892700542</v>
      </c>
      <c r="H126" s="8">
        <v>2888.5976800000003</v>
      </c>
      <c r="I126" s="8">
        <f t="shared" si="5"/>
        <v>100.10590121362972</v>
      </c>
    </row>
    <row r="127" spans="1:9" ht="51" x14ac:dyDescent="0.2">
      <c r="A127" s="4" t="s">
        <v>199</v>
      </c>
      <c r="B127" s="5" t="s">
        <v>200</v>
      </c>
      <c r="C127" s="8">
        <v>3853.7</v>
      </c>
      <c r="D127" s="8">
        <v>3853.7</v>
      </c>
      <c r="E127" s="8">
        <v>2891.6567400000004</v>
      </c>
      <c r="F127" s="8">
        <f t="shared" si="3"/>
        <v>75.035854892700542</v>
      </c>
      <c r="G127" s="8">
        <f t="shared" si="4"/>
        <v>75.035854892700542</v>
      </c>
      <c r="H127" s="8">
        <v>2888.5976800000003</v>
      </c>
      <c r="I127" s="8">
        <f t="shared" si="5"/>
        <v>100.10590121362972</v>
      </c>
    </row>
    <row r="128" spans="1:9" ht="25.5" x14ac:dyDescent="0.2">
      <c r="A128" s="4" t="s">
        <v>201</v>
      </c>
      <c r="B128" s="5" t="s">
        <v>202</v>
      </c>
      <c r="C128" s="8">
        <v>29836.6</v>
      </c>
      <c r="D128" s="8">
        <v>29836.6</v>
      </c>
      <c r="E128" s="8">
        <v>18078.628280000001</v>
      </c>
      <c r="F128" s="8">
        <f t="shared" si="3"/>
        <v>60.592119343356821</v>
      </c>
      <c r="G128" s="8">
        <f t="shared" si="4"/>
        <v>60.592119343356821</v>
      </c>
      <c r="H128" s="8">
        <v>19573.083760000001</v>
      </c>
      <c r="I128" s="8">
        <f t="shared" si="5"/>
        <v>92.364741814194332</v>
      </c>
    </row>
    <row r="129" spans="1:14" ht="25.5" x14ac:dyDescent="0.2">
      <c r="A129" s="4" t="s">
        <v>203</v>
      </c>
      <c r="B129" s="5" t="s">
        <v>204</v>
      </c>
      <c r="C129" s="8">
        <v>29836.6</v>
      </c>
      <c r="D129" s="8">
        <v>29836.6</v>
      </c>
      <c r="E129" s="8">
        <v>18078.628280000001</v>
      </c>
      <c r="F129" s="8">
        <f t="shared" si="3"/>
        <v>60.592119343356821</v>
      </c>
      <c r="G129" s="8">
        <f t="shared" si="4"/>
        <v>60.592119343356821</v>
      </c>
      <c r="H129" s="8">
        <v>19573.083760000001</v>
      </c>
      <c r="I129" s="8">
        <f t="shared" si="5"/>
        <v>92.364741814194332</v>
      </c>
    </row>
    <row r="130" spans="1:14" ht="76.5" x14ac:dyDescent="0.2">
      <c r="A130" s="4" t="s">
        <v>205</v>
      </c>
      <c r="B130" s="5" t="s">
        <v>206</v>
      </c>
      <c r="C130" s="8">
        <v>0.4</v>
      </c>
      <c r="D130" s="8">
        <v>0.4</v>
      </c>
      <c r="E130" s="8">
        <v>41.39011</v>
      </c>
      <c r="F130" s="8" t="s">
        <v>1313</v>
      </c>
      <c r="G130" s="8" t="s">
        <v>1313</v>
      </c>
      <c r="H130" s="8">
        <v>0.3629</v>
      </c>
      <c r="I130" s="8" t="s">
        <v>1313</v>
      </c>
    </row>
    <row r="131" spans="1:14" ht="25.5" x14ac:dyDescent="0.2">
      <c r="A131" s="4" t="s">
        <v>207</v>
      </c>
      <c r="B131" s="5" t="s">
        <v>208</v>
      </c>
      <c r="C131" s="8">
        <v>243.6</v>
      </c>
      <c r="D131" s="8">
        <v>243.6</v>
      </c>
      <c r="E131" s="8">
        <v>424.31428000000005</v>
      </c>
      <c r="F131" s="8">
        <f t="shared" si="3"/>
        <v>174.18484400656817</v>
      </c>
      <c r="G131" s="8">
        <f t="shared" si="4"/>
        <v>174.18484400656817</v>
      </c>
      <c r="H131" s="8">
        <v>222.47223000000002</v>
      </c>
      <c r="I131" s="8">
        <f t="shared" si="5"/>
        <v>190.72685161649164</v>
      </c>
    </row>
    <row r="132" spans="1:14" ht="25.5" x14ac:dyDescent="0.2">
      <c r="A132" s="4" t="s">
        <v>209</v>
      </c>
      <c r="B132" s="5" t="s">
        <v>210</v>
      </c>
      <c r="C132" s="8">
        <v>243.6</v>
      </c>
      <c r="D132" s="8">
        <v>243.6</v>
      </c>
      <c r="E132" s="8">
        <v>424.31428000000005</v>
      </c>
      <c r="F132" s="8">
        <f t="shared" si="3"/>
        <v>174.18484400656817</v>
      </c>
      <c r="G132" s="8">
        <f t="shared" si="4"/>
        <v>174.18484400656817</v>
      </c>
      <c r="H132" s="8">
        <v>222.47223000000002</v>
      </c>
      <c r="I132" s="8">
        <f t="shared" si="5"/>
        <v>190.72685161649164</v>
      </c>
    </row>
    <row r="133" spans="1:14" s="16" customFormat="1" ht="63.75" x14ac:dyDescent="0.2">
      <c r="A133" s="4" t="s">
        <v>211</v>
      </c>
      <c r="B133" s="5" t="s">
        <v>212</v>
      </c>
      <c r="C133" s="8">
        <v>243.6</v>
      </c>
      <c r="D133" s="8">
        <v>243.6</v>
      </c>
      <c r="E133" s="8">
        <v>424.31428000000005</v>
      </c>
      <c r="F133" s="8">
        <f t="shared" si="3"/>
        <v>174.18484400656817</v>
      </c>
      <c r="G133" s="8">
        <f t="shared" si="4"/>
        <v>174.18484400656817</v>
      </c>
      <c r="H133" s="8">
        <v>222.47223000000002</v>
      </c>
      <c r="I133" s="8">
        <f t="shared" si="5"/>
        <v>190.72685161649164</v>
      </c>
      <c r="N133" s="12"/>
    </row>
    <row r="134" spans="1:14" x14ac:dyDescent="0.2">
      <c r="A134" s="4" t="s">
        <v>213</v>
      </c>
      <c r="B134" s="5" t="s">
        <v>214</v>
      </c>
      <c r="C134" s="8">
        <v>3762.3</v>
      </c>
      <c r="D134" s="8">
        <v>3762.3</v>
      </c>
      <c r="E134" s="8">
        <v>769.25699999999995</v>
      </c>
      <c r="F134" s="8">
        <f t="shared" si="3"/>
        <v>20.4464556255482</v>
      </c>
      <c r="G134" s="8">
        <f t="shared" si="4"/>
        <v>20.4464556255482</v>
      </c>
      <c r="H134" s="8">
        <v>30642.610969999998</v>
      </c>
      <c r="I134" s="8">
        <f t="shared" si="5"/>
        <v>2.5104159719063261</v>
      </c>
    </row>
    <row r="135" spans="1:14" ht="38.25" x14ac:dyDescent="0.2">
      <c r="A135" s="4" t="s">
        <v>215</v>
      </c>
      <c r="B135" s="5" t="s">
        <v>216</v>
      </c>
      <c r="C135" s="8">
        <v>3762.3</v>
      </c>
      <c r="D135" s="8">
        <v>3762.3</v>
      </c>
      <c r="E135" s="8">
        <v>769.25699999999995</v>
      </c>
      <c r="F135" s="8">
        <f t="shared" si="3"/>
        <v>20.4464556255482</v>
      </c>
      <c r="G135" s="8">
        <f t="shared" si="4"/>
        <v>20.4464556255482</v>
      </c>
      <c r="H135" s="8">
        <v>30642.610969999998</v>
      </c>
      <c r="I135" s="8">
        <f t="shared" si="5"/>
        <v>2.5104159719063261</v>
      </c>
    </row>
    <row r="136" spans="1:14" ht="38.25" x14ac:dyDescent="0.2">
      <c r="A136" s="4" t="s">
        <v>217</v>
      </c>
      <c r="B136" s="5" t="s">
        <v>218</v>
      </c>
      <c r="C136" s="8">
        <v>3762.3</v>
      </c>
      <c r="D136" s="8">
        <v>3762.3</v>
      </c>
      <c r="E136" s="8">
        <v>769.25699999999995</v>
      </c>
      <c r="F136" s="8">
        <f t="shared" si="3"/>
        <v>20.4464556255482</v>
      </c>
      <c r="G136" s="8">
        <f t="shared" si="4"/>
        <v>20.4464556255482</v>
      </c>
      <c r="H136" s="8">
        <v>30642.610969999998</v>
      </c>
      <c r="I136" s="8">
        <f t="shared" si="5"/>
        <v>2.5104159719063261</v>
      </c>
      <c r="N136" s="16"/>
    </row>
    <row r="137" spans="1:14" ht="51" x14ac:dyDescent="0.2">
      <c r="A137" s="4" t="s">
        <v>602</v>
      </c>
      <c r="B137" s="5" t="s">
        <v>606</v>
      </c>
      <c r="C137" s="8">
        <v>405</v>
      </c>
      <c r="D137" s="8">
        <v>405</v>
      </c>
      <c r="E137" s="8">
        <v>359.72611000000001</v>
      </c>
      <c r="F137" s="8">
        <f t="shared" si="3"/>
        <v>88.821261728395058</v>
      </c>
      <c r="G137" s="8">
        <f t="shared" si="4"/>
        <v>88.821261728395058</v>
      </c>
      <c r="H137" s="8">
        <v>442.14209999999997</v>
      </c>
      <c r="I137" s="8">
        <f t="shared" si="5"/>
        <v>81.359841100858759</v>
      </c>
    </row>
    <row r="138" spans="1:14" ht="51" x14ac:dyDescent="0.2">
      <c r="A138" s="4" t="s">
        <v>603</v>
      </c>
      <c r="B138" s="5" t="s">
        <v>607</v>
      </c>
      <c r="C138" s="8">
        <v>405</v>
      </c>
      <c r="D138" s="8">
        <v>405</v>
      </c>
      <c r="E138" s="8">
        <v>359.72611000000001</v>
      </c>
      <c r="F138" s="8">
        <f t="shared" si="3"/>
        <v>88.821261728395058</v>
      </c>
      <c r="G138" s="8">
        <f t="shared" si="4"/>
        <v>88.821261728395058</v>
      </c>
      <c r="H138" s="8">
        <v>442.14209999999997</v>
      </c>
      <c r="I138" s="8">
        <f t="shared" si="5"/>
        <v>81.359841100858759</v>
      </c>
    </row>
    <row r="139" spans="1:14" ht="63.75" x14ac:dyDescent="0.2">
      <c r="A139" s="4" t="s">
        <v>604</v>
      </c>
      <c r="B139" s="5" t="s">
        <v>608</v>
      </c>
      <c r="C139" s="8">
        <v>405</v>
      </c>
      <c r="D139" s="8">
        <v>405</v>
      </c>
      <c r="E139" s="8">
        <v>359.72611000000001</v>
      </c>
      <c r="F139" s="8">
        <f t="shared" si="3"/>
        <v>88.821261728395058</v>
      </c>
      <c r="G139" s="8">
        <f t="shared" si="4"/>
        <v>88.821261728395058</v>
      </c>
      <c r="H139" s="8">
        <v>442.14209999999997</v>
      </c>
      <c r="I139" s="8">
        <f t="shared" si="5"/>
        <v>81.359841100858759</v>
      </c>
    </row>
    <row r="140" spans="1:14" x14ac:dyDescent="0.2">
      <c r="A140" s="2" t="s">
        <v>219</v>
      </c>
      <c r="B140" s="3" t="s">
        <v>220</v>
      </c>
      <c r="C140" s="7">
        <v>348430.2</v>
      </c>
      <c r="D140" s="7">
        <v>348430.2</v>
      </c>
      <c r="E140" s="7">
        <v>271497.14791</v>
      </c>
      <c r="F140" s="7">
        <f t="shared" si="3"/>
        <v>77.920096452603701</v>
      </c>
      <c r="G140" s="7">
        <f t="shared" si="4"/>
        <v>77.920096452603701</v>
      </c>
      <c r="H140" s="7">
        <v>317036.14142</v>
      </c>
      <c r="I140" s="7">
        <f t="shared" si="5"/>
        <v>85.636024553531485</v>
      </c>
    </row>
    <row r="141" spans="1:14" x14ac:dyDescent="0.2">
      <c r="A141" s="4" t="s">
        <v>221</v>
      </c>
      <c r="B141" s="5" t="s">
        <v>222</v>
      </c>
      <c r="C141" s="8">
        <v>14255.9</v>
      </c>
      <c r="D141" s="8">
        <v>14255.9</v>
      </c>
      <c r="E141" s="8">
        <v>36228.208159999995</v>
      </c>
      <c r="F141" s="8" t="s">
        <v>1313</v>
      </c>
      <c r="G141" s="8" t="s">
        <v>1313</v>
      </c>
      <c r="H141" s="8">
        <v>12190.40474</v>
      </c>
      <c r="I141" s="8" t="s">
        <v>1313</v>
      </c>
    </row>
    <row r="142" spans="1:14" ht="25.5" x14ac:dyDescent="0.2">
      <c r="A142" s="4" t="s">
        <v>778</v>
      </c>
      <c r="B142" s="5" t="s">
        <v>223</v>
      </c>
      <c r="C142" s="8">
        <v>5464.7</v>
      </c>
      <c r="D142" s="8">
        <v>5464.7</v>
      </c>
      <c r="E142" s="8">
        <v>2682.9525600000002</v>
      </c>
      <c r="F142" s="8">
        <f t="shared" si="3"/>
        <v>49.096063095869866</v>
      </c>
      <c r="G142" s="8">
        <f t="shared" si="4"/>
        <v>49.096063095869866</v>
      </c>
      <c r="H142" s="8">
        <v>3419.2460000000001</v>
      </c>
      <c r="I142" s="8">
        <f t="shared" si="5"/>
        <v>78.466204537491606</v>
      </c>
    </row>
    <row r="143" spans="1:14" x14ac:dyDescent="0.2">
      <c r="A143" s="4" t="s">
        <v>224</v>
      </c>
      <c r="B143" s="5" t="s">
        <v>225</v>
      </c>
      <c r="C143" s="8">
        <v>4135.5</v>
      </c>
      <c r="D143" s="8">
        <v>4135.5</v>
      </c>
      <c r="E143" s="8">
        <v>2926.4720200000002</v>
      </c>
      <c r="F143" s="8">
        <f t="shared" si="3"/>
        <v>70.764648047394516</v>
      </c>
      <c r="G143" s="8">
        <f t="shared" si="4"/>
        <v>70.764648047394516</v>
      </c>
      <c r="H143" s="8">
        <v>3244.7340299999996</v>
      </c>
      <c r="I143" s="8">
        <f t="shared" si="5"/>
        <v>90.191429958282299</v>
      </c>
    </row>
    <row r="144" spans="1:14" x14ac:dyDescent="0.2">
      <c r="A144" s="4" t="s">
        <v>226</v>
      </c>
      <c r="B144" s="5" t="s">
        <v>227</v>
      </c>
      <c r="C144" s="8">
        <v>4654.1000000000004</v>
      </c>
      <c r="D144" s="8">
        <v>4654.1000000000004</v>
      </c>
      <c r="E144" s="8">
        <v>30618.783579999999</v>
      </c>
      <c r="F144" s="8" t="s">
        <v>1313</v>
      </c>
      <c r="G144" s="8" t="s">
        <v>1313</v>
      </c>
      <c r="H144" s="8">
        <v>5526.4247100000002</v>
      </c>
      <c r="I144" s="8" t="s">
        <v>1313</v>
      </c>
    </row>
    <row r="145" spans="1:9" x14ac:dyDescent="0.2">
      <c r="A145" s="4" t="s">
        <v>228</v>
      </c>
      <c r="B145" s="5" t="s">
        <v>229</v>
      </c>
      <c r="C145" s="8">
        <v>3402.9</v>
      </c>
      <c r="D145" s="8">
        <v>3402.9</v>
      </c>
      <c r="E145" s="8">
        <v>21761.37255</v>
      </c>
      <c r="F145" s="8" t="s">
        <v>1313</v>
      </c>
      <c r="G145" s="8" t="s">
        <v>1313</v>
      </c>
      <c r="H145" s="8">
        <v>5330.6166600000006</v>
      </c>
      <c r="I145" s="8" t="s">
        <v>1313</v>
      </c>
    </row>
    <row r="146" spans="1:9" x14ac:dyDescent="0.2">
      <c r="A146" s="4" t="s">
        <v>230</v>
      </c>
      <c r="B146" s="5" t="s">
        <v>231</v>
      </c>
      <c r="C146" s="8">
        <v>1251.2</v>
      </c>
      <c r="D146" s="8">
        <v>1251.2</v>
      </c>
      <c r="E146" s="8">
        <v>8857.4110299999993</v>
      </c>
      <c r="F146" s="8" t="s">
        <v>1313</v>
      </c>
      <c r="G146" s="8" t="s">
        <v>1313</v>
      </c>
      <c r="H146" s="8">
        <v>195.80804999999998</v>
      </c>
      <c r="I146" s="8" t="s">
        <v>1313</v>
      </c>
    </row>
    <row r="147" spans="1:9" ht="25.5" x14ac:dyDescent="0.2">
      <c r="A147" s="4" t="s">
        <v>973</v>
      </c>
      <c r="B147" s="5" t="s">
        <v>982</v>
      </c>
      <c r="C147" s="8">
        <v>1.6</v>
      </c>
      <c r="D147" s="8">
        <v>1.6</v>
      </c>
      <c r="E147" s="8">
        <v>0</v>
      </c>
      <c r="F147" s="8">
        <f t="shared" ref="F144:F208" si="6">E147/C147*100</f>
        <v>0</v>
      </c>
      <c r="G147" s="8">
        <f t="shared" ref="G144:G208" si="7">E147/D147*100</f>
        <v>0</v>
      </c>
      <c r="H147" s="8">
        <v>0</v>
      </c>
      <c r="I147" s="8">
        <v>0</v>
      </c>
    </row>
    <row r="148" spans="1:9" x14ac:dyDescent="0.2">
      <c r="A148" s="4" t="s">
        <v>232</v>
      </c>
      <c r="B148" s="5" t="s">
        <v>233</v>
      </c>
      <c r="C148" s="8">
        <v>13161</v>
      </c>
      <c r="D148" s="8">
        <v>13161</v>
      </c>
      <c r="E148" s="8">
        <v>1354.6663600000002</v>
      </c>
      <c r="F148" s="8">
        <f t="shared" si="6"/>
        <v>10.293035179697593</v>
      </c>
      <c r="G148" s="8">
        <f t="shared" si="7"/>
        <v>10.293035179697593</v>
      </c>
      <c r="H148" s="8">
        <v>4238.8075799999997</v>
      </c>
      <c r="I148" s="8">
        <f t="shared" ref="I144:I208" si="8">E148/H148*100</f>
        <v>31.958666073726334</v>
      </c>
    </row>
    <row r="149" spans="1:9" ht="38.25" x14ac:dyDescent="0.2">
      <c r="A149" s="4" t="s">
        <v>234</v>
      </c>
      <c r="B149" s="5" t="s">
        <v>235</v>
      </c>
      <c r="C149" s="8">
        <v>12403</v>
      </c>
      <c r="D149" s="8">
        <v>12403</v>
      </c>
      <c r="E149" s="8">
        <v>924.89985000000001</v>
      </c>
      <c r="F149" s="8">
        <f t="shared" si="6"/>
        <v>7.457065629283238</v>
      </c>
      <c r="G149" s="8">
        <f t="shared" si="7"/>
        <v>7.457065629283238</v>
      </c>
      <c r="H149" s="8">
        <v>3747.65625</v>
      </c>
      <c r="I149" s="8">
        <f t="shared" si="8"/>
        <v>24.679420637898687</v>
      </c>
    </row>
    <row r="150" spans="1:9" ht="38.25" x14ac:dyDescent="0.2">
      <c r="A150" s="4" t="s">
        <v>236</v>
      </c>
      <c r="B150" s="5" t="s">
        <v>237</v>
      </c>
      <c r="C150" s="8">
        <v>12403</v>
      </c>
      <c r="D150" s="8">
        <v>12403</v>
      </c>
      <c r="E150" s="8">
        <v>924.89985000000001</v>
      </c>
      <c r="F150" s="8">
        <f t="shared" si="6"/>
        <v>7.457065629283238</v>
      </c>
      <c r="G150" s="8">
        <f t="shared" si="7"/>
        <v>7.457065629283238</v>
      </c>
      <c r="H150" s="8">
        <v>3747.65625</v>
      </c>
      <c r="I150" s="8">
        <f t="shared" si="8"/>
        <v>24.679420637898687</v>
      </c>
    </row>
    <row r="151" spans="1:9" ht="25.5" x14ac:dyDescent="0.2">
      <c r="A151" s="4" t="s">
        <v>238</v>
      </c>
      <c r="B151" s="5" t="s">
        <v>239</v>
      </c>
      <c r="C151" s="8">
        <v>53</v>
      </c>
      <c r="D151" s="8">
        <v>53</v>
      </c>
      <c r="E151" s="8">
        <v>49.766510000000004</v>
      </c>
      <c r="F151" s="8">
        <f t="shared" si="6"/>
        <v>93.899075471698126</v>
      </c>
      <c r="G151" s="8">
        <f t="shared" si="7"/>
        <v>93.899075471698126</v>
      </c>
      <c r="H151" s="8">
        <v>59.651330000000002</v>
      </c>
      <c r="I151" s="8">
        <f t="shared" si="8"/>
        <v>83.429003175620736</v>
      </c>
    </row>
    <row r="152" spans="1:9" ht="38.25" x14ac:dyDescent="0.2">
      <c r="A152" s="4" t="s">
        <v>240</v>
      </c>
      <c r="B152" s="5" t="s">
        <v>241</v>
      </c>
      <c r="C152" s="8">
        <v>605</v>
      </c>
      <c r="D152" s="8">
        <v>605</v>
      </c>
      <c r="E152" s="8">
        <v>380</v>
      </c>
      <c r="F152" s="8">
        <f t="shared" si="6"/>
        <v>62.809917355371901</v>
      </c>
      <c r="G152" s="8">
        <f t="shared" si="7"/>
        <v>62.809917355371901</v>
      </c>
      <c r="H152" s="8">
        <v>431.5</v>
      </c>
      <c r="I152" s="8">
        <f t="shared" si="8"/>
        <v>88.064889918887602</v>
      </c>
    </row>
    <row r="153" spans="1:9" ht="38.25" x14ac:dyDescent="0.2">
      <c r="A153" s="4" t="s">
        <v>242</v>
      </c>
      <c r="B153" s="5" t="s">
        <v>243</v>
      </c>
      <c r="C153" s="8">
        <v>605</v>
      </c>
      <c r="D153" s="8">
        <v>605</v>
      </c>
      <c r="E153" s="8">
        <v>380</v>
      </c>
      <c r="F153" s="8">
        <f t="shared" si="6"/>
        <v>62.809917355371901</v>
      </c>
      <c r="G153" s="8">
        <f t="shared" si="7"/>
        <v>62.809917355371901</v>
      </c>
      <c r="H153" s="8">
        <v>431.5</v>
      </c>
      <c r="I153" s="8">
        <f t="shared" si="8"/>
        <v>88.064889918887602</v>
      </c>
    </row>
    <row r="154" spans="1:9" x14ac:dyDescent="0.2">
      <c r="A154" s="4" t="s">
        <v>244</v>
      </c>
      <c r="B154" s="5" t="s">
        <v>245</v>
      </c>
      <c r="C154" s="8">
        <v>100</v>
      </c>
      <c r="D154" s="8">
        <v>100</v>
      </c>
      <c r="E154" s="8">
        <v>0</v>
      </c>
      <c r="F154" s="8">
        <f t="shared" si="6"/>
        <v>0</v>
      </c>
      <c r="G154" s="8">
        <f t="shared" si="7"/>
        <v>0</v>
      </c>
      <c r="H154" s="8">
        <v>0</v>
      </c>
      <c r="I154" s="8">
        <v>0</v>
      </c>
    </row>
    <row r="155" spans="1:9" ht="25.5" x14ac:dyDescent="0.2">
      <c r="A155" s="4" t="s">
        <v>246</v>
      </c>
      <c r="B155" s="5" t="s">
        <v>247</v>
      </c>
      <c r="C155" s="8">
        <v>100</v>
      </c>
      <c r="D155" s="8">
        <v>100</v>
      </c>
      <c r="E155" s="8">
        <v>0</v>
      </c>
      <c r="F155" s="8">
        <f t="shared" si="6"/>
        <v>0</v>
      </c>
      <c r="G155" s="8">
        <f t="shared" si="7"/>
        <v>0</v>
      </c>
      <c r="H155" s="8">
        <v>0</v>
      </c>
      <c r="I155" s="8">
        <v>0</v>
      </c>
    </row>
    <row r="156" spans="1:9" x14ac:dyDescent="0.2">
      <c r="A156" s="4" t="s">
        <v>248</v>
      </c>
      <c r="B156" s="5" t="s">
        <v>249</v>
      </c>
      <c r="C156" s="8">
        <v>321013.3</v>
      </c>
      <c r="D156" s="8">
        <v>321013.3</v>
      </c>
      <c r="E156" s="8">
        <v>233914.27338999999</v>
      </c>
      <c r="F156" s="8">
        <f t="shared" si="6"/>
        <v>72.86747103313165</v>
      </c>
      <c r="G156" s="8">
        <f t="shared" si="7"/>
        <v>72.86747103313165</v>
      </c>
      <c r="H156" s="8">
        <v>300606.92910000001</v>
      </c>
      <c r="I156" s="8">
        <f t="shared" si="8"/>
        <v>77.813999195003916</v>
      </c>
    </row>
    <row r="157" spans="1:9" x14ac:dyDescent="0.2">
      <c r="A157" s="4" t="s">
        <v>250</v>
      </c>
      <c r="B157" s="5" t="s">
        <v>251</v>
      </c>
      <c r="C157" s="8">
        <v>321013.3</v>
      </c>
      <c r="D157" s="8">
        <v>321013.3</v>
      </c>
      <c r="E157" s="8">
        <v>233914.27338999999</v>
      </c>
      <c r="F157" s="8">
        <f t="shared" si="6"/>
        <v>72.86747103313165</v>
      </c>
      <c r="G157" s="8">
        <f t="shared" si="7"/>
        <v>72.86747103313165</v>
      </c>
      <c r="H157" s="8">
        <v>300606.92910000001</v>
      </c>
      <c r="I157" s="8">
        <f t="shared" si="8"/>
        <v>77.813999195003916</v>
      </c>
    </row>
    <row r="158" spans="1:9" ht="38.25" x14ac:dyDescent="0.2">
      <c r="A158" s="4" t="s">
        <v>779</v>
      </c>
      <c r="B158" s="5" t="s">
        <v>252</v>
      </c>
      <c r="C158" s="8">
        <v>12505</v>
      </c>
      <c r="D158" s="8">
        <v>12505</v>
      </c>
      <c r="E158" s="8">
        <v>2940.6817500000002</v>
      </c>
      <c r="F158" s="8">
        <f t="shared" si="6"/>
        <v>23.516047580967616</v>
      </c>
      <c r="G158" s="8">
        <f t="shared" si="7"/>
        <v>23.516047580967616</v>
      </c>
      <c r="H158" s="8">
        <v>11572.064550000001</v>
      </c>
      <c r="I158" s="8">
        <f t="shared" si="8"/>
        <v>25.411902407682302</v>
      </c>
    </row>
    <row r="159" spans="1:9" ht="25.5" x14ac:dyDescent="0.2">
      <c r="A159" s="4" t="s">
        <v>253</v>
      </c>
      <c r="B159" s="5" t="s">
        <v>254</v>
      </c>
      <c r="C159" s="8">
        <v>284079.2</v>
      </c>
      <c r="D159" s="8">
        <v>284079.2</v>
      </c>
      <c r="E159" s="8">
        <v>216158.85681999999</v>
      </c>
      <c r="F159" s="8">
        <f t="shared" si="6"/>
        <v>76.091053769512158</v>
      </c>
      <c r="G159" s="8">
        <f t="shared" si="7"/>
        <v>76.091053769512158</v>
      </c>
      <c r="H159" s="8">
        <v>272149.11883999995</v>
      </c>
      <c r="I159" s="8">
        <f t="shared" si="8"/>
        <v>79.426623808796023</v>
      </c>
    </row>
    <row r="160" spans="1:9" ht="25.5" x14ac:dyDescent="0.2">
      <c r="A160" s="4" t="s">
        <v>255</v>
      </c>
      <c r="B160" s="5" t="s">
        <v>256</v>
      </c>
      <c r="C160" s="8">
        <v>24429.1</v>
      </c>
      <c r="D160" s="8">
        <v>24429.1</v>
      </c>
      <c r="E160" s="8">
        <v>14814.73482</v>
      </c>
      <c r="F160" s="8">
        <f t="shared" si="6"/>
        <v>60.643801122431853</v>
      </c>
      <c r="G160" s="8">
        <f t="shared" si="7"/>
        <v>60.643801122431853</v>
      </c>
      <c r="H160" s="8">
        <v>16885.745709999999</v>
      </c>
      <c r="I160" s="8">
        <f t="shared" si="8"/>
        <v>87.735152917922278</v>
      </c>
    </row>
    <row r="161" spans="1:14" ht="25.5" x14ac:dyDescent="0.2">
      <c r="A161" s="2" t="s">
        <v>257</v>
      </c>
      <c r="B161" s="3" t="s">
        <v>258</v>
      </c>
      <c r="C161" s="7">
        <v>1363430.6</v>
      </c>
      <c r="D161" s="7">
        <v>1363430.6</v>
      </c>
      <c r="E161" s="7">
        <v>721567.20892</v>
      </c>
      <c r="F161" s="7">
        <f t="shared" si="6"/>
        <v>52.922914369092197</v>
      </c>
      <c r="G161" s="7">
        <f t="shared" si="7"/>
        <v>52.922914369092197</v>
      </c>
      <c r="H161" s="7">
        <v>211540.82183</v>
      </c>
      <c r="I161" s="7" t="s">
        <v>1313</v>
      </c>
    </row>
    <row r="162" spans="1:14" x14ac:dyDescent="0.2">
      <c r="A162" s="4" t="s">
        <v>259</v>
      </c>
      <c r="B162" s="5" t="s">
        <v>260</v>
      </c>
      <c r="C162" s="8">
        <v>42861.599999999999</v>
      </c>
      <c r="D162" s="8">
        <v>42861.599999999999</v>
      </c>
      <c r="E162" s="8">
        <v>17007.538649999999</v>
      </c>
      <c r="F162" s="8">
        <f t="shared" si="6"/>
        <v>39.680130116467886</v>
      </c>
      <c r="G162" s="8">
        <f t="shared" si="7"/>
        <v>39.680130116467886</v>
      </c>
      <c r="H162" s="8">
        <v>15992.873369999999</v>
      </c>
      <c r="I162" s="8">
        <f t="shared" si="8"/>
        <v>106.34448392434186</v>
      </c>
    </row>
    <row r="163" spans="1:14" ht="38.25" x14ac:dyDescent="0.2">
      <c r="A163" s="4" t="s">
        <v>261</v>
      </c>
      <c r="B163" s="5" t="s">
        <v>262</v>
      </c>
      <c r="C163" s="8">
        <v>14</v>
      </c>
      <c r="D163" s="8">
        <v>14</v>
      </c>
      <c r="E163" s="8">
        <v>6.05</v>
      </c>
      <c r="F163" s="8">
        <f t="shared" si="6"/>
        <v>43.214285714285708</v>
      </c>
      <c r="G163" s="8">
        <f t="shared" si="7"/>
        <v>43.214285714285708</v>
      </c>
      <c r="H163" s="8">
        <v>8.65</v>
      </c>
      <c r="I163" s="8">
        <f t="shared" si="8"/>
        <v>69.942196531791893</v>
      </c>
    </row>
    <row r="164" spans="1:14" ht="25.5" x14ac:dyDescent="0.2">
      <c r="A164" s="4" t="s">
        <v>263</v>
      </c>
      <c r="B164" s="5" t="s">
        <v>264</v>
      </c>
      <c r="C164" s="8">
        <v>481.3</v>
      </c>
      <c r="D164" s="8">
        <v>481.3</v>
      </c>
      <c r="E164" s="8">
        <v>315.09484000000003</v>
      </c>
      <c r="F164" s="8">
        <f t="shared" si="6"/>
        <v>65.46745065447746</v>
      </c>
      <c r="G164" s="8">
        <f t="shared" si="7"/>
        <v>65.46745065447746</v>
      </c>
      <c r="H164" s="8">
        <v>328.25349999999997</v>
      </c>
      <c r="I164" s="8">
        <f t="shared" si="8"/>
        <v>95.991311593021877</v>
      </c>
    </row>
    <row r="165" spans="1:14" ht="25.5" x14ac:dyDescent="0.2">
      <c r="A165" s="4" t="s">
        <v>1265</v>
      </c>
      <c r="B165" s="5" t="s">
        <v>1266</v>
      </c>
      <c r="C165" s="8">
        <v>0</v>
      </c>
      <c r="D165" s="8">
        <v>0</v>
      </c>
      <c r="E165" s="8">
        <v>0</v>
      </c>
      <c r="F165" s="8">
        <v>0</v>
      </c>
      <c r="G165" s="8">
        <v>0</v>
      </c>
      <c r="H165" s="8">
        <v>0.1</v>
      </c>
      <c r="I165" s="8">
        <f t="shared" si="8"/>
        <v>0</v>
      </c>
    </row>
    <row r="166" spans="1:14" s="16" customFormat="1" x14ac:dyDescent="0.2">
      <c r="A166" s="4" t="s">
        <v>265</v>
      </c>
      <c r="B166" s="5" t="s">
        <v>266</v>
      </c>
      <c r="C166" s="8">
        <v>2</v>
      </c>
      <c r="D166" s="8">
        <v>2</v>
      </c>
      <c r="E166" s="8">
        <v>0.35</v>
      </c>
      <c r="F166" s="8">
        <f t="shared" si="6"/>
        <v>17.5</v>
      </c>
      <c r="G166" s="8">
        <f t="shared" si="7"/>
        <v>17.5</v>
      </c>
      <c r="H166" s="8">
        <v>1.375</v>
      </c>
      <c r="I166" s="8">
        <f t="shared" si="8"/>
        <v>25.454545454545453</v>
      </c>
      <c r="N166" s="12"/>
    </row>
    <row r="167" spans="1:14" ht="25.5" x14ac:dyDescent="0.2">
      <c r="A167" s="4" t="s">
        <v>267</v>
      </c>
      <c r="B167" s="5" t="s">
        <v>268</v>
      </c>
      <c r="C167" s="8">
        <v>22.6</v>
      </c>
      <c r="D167" s="8">
        <v>22.6</v>
      </c>
      <c r="E167" s="8">
        <v>38.299999999999997</v>
      </c>
      <c r="F167" s="8">
        <f t="shared" si="6"/>
        <v>169.46902654867256</v>
      </c>
      <c r="G167" s="8">
        <f t="shared" si="7"/>
        <v>169.46902654867256</v>
      </c>
      <c r="H167" s="8">
        <v>17.899999999999999</v>
      </c>
      <c r="I167" s="8" t="s">
        <v>1313</v>
      </c>
    </row>
    <row r="168" spans="1:14" ht="51" x14ac:dyDescent="0.2">
      <c r="A168" s="4" t="s">
        <v>269</v>
      </c>
      <c r="B168" s="5" t="s">
        <v>270</v>
      </c>
      <c r="C168" s="8">
        <v>22.6</v>
      </c>
      <c r="D168" s="8">
        <v>22.6</v>
      </c>
      <c r="E168" s="8">
        <v>38.299999999999997</v>
      </c>
      <c r="F168" s="8">
        <f t="shared" si="6"/>
        <v>169.46902654867256</v>
      </c>
      <c r="G168" s="8">
        <f t="shared" si="7"/>
        <v>169.46902654867256</v>
      </c>
      <c r="H168" s="7">
        <v>17.899999999999999</v>
      </c>
      <c r="I168" s="8" t="s">
        <v>1313</v>
      </c>
    </row>
    <row r="169" spans="1:14" ht="25.5" x14ac:dyDescent="0.2">
      <c r="A169" s="4" t="s">
        <v>271</v>
      </c>
      <c r="B169" s="5" t="s">
        <v>272</v>
      </c>
      <c r="C169" s="8">
        <v>166.8</v>
      </c>
      <c r="D169" s="8">
        <v>166.8</v>
      </c>
      <c r="E169" s="8">
        <v>60.984099999999998</v>
      </c>
      <c r="F169" s="8">
        <f t="shared" si="6"/>
        <v>36.561211031175056</v>
      </c>
      <c r="G169" s="8">
        <f t="shared" si="7"/>
        <v>36.561211031175056</v>
      </c>
      <c r="H169" s="8">
        <v>49.410499999999999</v>
      </c>
      <c r="I169" s="8">
        <f t="shared" si="8"/>
        <v>123.42336143127473</v>
      </c>
      <c r="N169" s="16"/>
    </row>
    <row r="170" spans="1:14" ht="51" x14ac:dyDescent="0.2">
      <c r="A170" s="4" t="s">
        <v>273</v>
      </c>
      <c r="B170" s="5" t="s">
        <v>274</v>
      </c>
      <c r="C170" s="8">
        <v>166.8</v>
      </c>
      <c r="D170" s="8">
        <v>166.8</v>
      </c>
      <c r="E170" s="8">
        <v>60.984099999999998</v>
      </c>
      <c r="F170" s="8">
        <f t="shared" si="6"/>
        <v>36.561211031175056</v>
      </c>
      <c r="G170" s="8">
        <f t="shared" si="7"/>
        <v>36.561211031175056</v>
      </c>
      <c r="H170" s="8">
        <v>49.410499999999999</v>
      </c>
      <c r="I170" s="8">
        <f t="shared" si="8"/>
        <v>123.42336143127473</v>
      </c>
    </row>
    <row r="171" spans="1:14" s="16" customFormat="1" x14ac:dyDescent="0.2">
      <c r="A171" s="4" t="s">
        <v>275</v>
      </c>
      <c r="B171" s="5" t="s">
        <v>276</v>
      </c>
      <c r="C171" s="8">
        <v>42174.9</v>
      </c>
      <c r="D171" s="8">
        <v>42174.9</v>
      </c>
      <c r="E171" s="8">
        <v>16586.759710000002</v>
      </c>
      <c r="F171" s="8">
        <f t="shared" si="6"/>
        <v>39.328509871985474</v>
      </c>
      <c r="G171" s="8">
        <f t="shared" si="7"/>
        <v>39.328509871985474</v>
      </c>
      <c r="H171" s="8">
        <v>15587.184369999999</v>
      </c>
      <c r="I171" s="8">
        <f t="shared" si="8"/>
        <v>106.41280244252351</v>
      </c>
      <c r="N171" s="12"/>
    </row>
    <row r="172" spans="1:14" s="16" customFormat="1" ht="26.25" x14ac:dyDescent="0.25">
      <c r="A172" s="4" t="s">
        <v>277</v>
      </c>
      <c r="B172" s="41" t="s">
        <v>278</v>
      </c>
      <c r="C172" s="8">
        <v>42174.9</v>
      </c>
      <c r="D172" s="8">
        <v>42174.9</v>
      </c>
      <c r="E172" s="8">
        <v>16586.759710000002</v>
      </c>
      <c r="F172" s="8">
        <f t="shared" si="6"/>
        <v>39.328509871985474</v>
      </c>
      <c r="G172" s="8">
        <f t="shared" si="7"/>
        <v>39.328509871985474</v>
      </c>
      <c r="H172" s="8">
        <v>15587.184369999999</v>
      </c>
      <c r="I172" s="8">
        <f t="shared" si="8"/>
        <v>106.41280244252351</v>
      </c>
      <c r="N172" s="12"/>
    </row>
    <row r="173" spans="1:14" x14ac:dyDescent="0.2">
      <c r="A173" s="4" t="s">
        <v>279</v>
      </c>
      <c r="B173" s="5" t="s">
        <v>280</v>
      </c>
      <c r="C173" s="8">
        <v>1320569</v>
      </c>
      <c r="D173" s="8">
        <v>1320569</v>
      </c>
      <c r="E173" s="8">
        <v>704559.67027</v>
      </c>
      <c r="F173" s="8">
        <f t="shared" si="6"/>
        <v>53.352734334215022</v>
      </c>
      <c r="G173" s="8">
        <f t="shared" si="7"/>
        <v>53.352734334215022</v>
      </c>
      <c r="H173" s="8">
        <v>195547.94846000001</v>
      </c>
      <c r="I173" s="8" t="s">
        <v>1313</v>
      </c>
    </row>
    <row r="174" spans="1:14" ht="25.5" x14ac:dyDescent="0.2">
      <c r="A174" s="4" t="s">
        <v>281</v>
      </c>
      <c r="B174" s="5" t="s">
        <v>282</v>
      </c>
      <c r="C174" s="8">
        <v>6619.2</v>
      </c>
      <c r="D174" s="8">
        <v>6619.2</v>
      </c>
      <c r="E174" s="8">
        <v>5170.7190899999996</v>
      </c>
      <c r="F174" s="8">
        <f t="shared" si="6"/>
        <v>78.116979242204494</v>
      </c>
      <c r="G174" s="8">
        <f t="shared" si="7"/>
        <v>78.116979242204494</v>
      </c>
      <c r="H174" s="8">
        <v>4550.4547199999997</v>
      </c>
      <c r="I174" s="8">
        <f t="shared" si="8"/>
        <v>113.63082171269248</v>
      </c>
    </row>
    <row r="175" spans="1:14" ht="25.5" x14ac:dyDescent="0.2">
      <c r="A175" s="4" t="s">
        <v>283</v>
      </c>
      <c r="B175" s="5" t="s">
        <v>284</v>
      </c>
      <c r="C175" s="8">
        <v>6619.2</v>
      </c>
      <c r="D175" s="8">
        <v>6619.2</v>
      </c>
      <c r="E175" s="8">
        <v>5170.7190899999996</v>
      </c>
      <c r="F175" s="8">
        <f t="shared" si="6"/>
        <v>78.116979242204494</v>
      </c>
      <c r="G175" s="8">
        <f t="shared" si="7"/>
        <v>78.116979242204494</v>
      </c>
      <c r="H175" s="8">
        <v>4550.4547199999997</v>
      </c>
      <c r="I175" s="8">
        <f t="shared" si="8"/>
        <v>113.63082171269248</v>
      </c>
      <c r="N175" s="16"/>
    </row>
    <row r="176" spans="1:14" x14ac:dyDescent="0.2">
      <c r="A176" s="4" t="s">
        <v>285</v>
      </c>
      <c r="B176" s="5" t="s">
        <v>286</v>
      </c>
      <c r="C176" s="8">
        <v>1313949.8</v>
      </c>
      <c r="D176" s="8">
        <v>1313949.8</v>
      </c>
      <c r="E176" s="8">
        <v>699388.95117999997</v>
      </c>
      <c r="F176" s="8">
        <f t="shared" si="6"/>
        <v>53.227981097907993</v>
      </c>
      <c r="G176" s="8">
        <f t="shared" si="7"/>
        <v>53.227981097907993</v>
      </c>
      <c r="H176" s="8">
        <v>190997.49374000001</v>
      </c>
      <c r="I176" s="8" t="s">
        <v>1313</v>
      </c>
    </row>
    <row r="177" spans="1:14" x14ac:dyDescent="0.2">
      <c r="A177" s="4" t="s">
        <v>287</v>
      </c>
      <c r="B177" s="5" t="s">
        <v>288</v>
      </c>
      <c r="C177" s="8">
        <v>1313949.8</v>
      </c>
      <c r="D177" s="8">
        <v>1313949.8</v>
      </c>
      <c r="E177" s="8">
        <v>699388.95117999997</v>
      </c>
      <c r="F177" s="8">
        <f t="shared" si="6"/>
        <v>53.227981097907993</v>
      </c>
      <c r="G177" s="8">
        <f t="shared" si="7"/>
        <v>53.227981097907993</v>
      </c>
      <c r="H177" s="8">
        <v>190997.49374000001</v>
      </c>
      <c r="I177" s="8" t="s">
        <v>1313</v>
      </c>
    </row>
    <row r="178" spans="1:14" x14ac:dyDescent="0.2">
      <c r="A178" s="2" t="s">
        <v>289</v>
      </c>
      <c r="B178" s="3" t="s">
        <v>290</v>
      </c>
      <c r="C178" s="7">
        <v>659.7</v>
      </c>
      <c r="D178" s="7">
        <v>659.7</v>
      </c>
      <c r="E178" s="7">
        <v>2433.5198</v>
      </c>
      <c r="F178" s="7" t="s">
        <v>1313</v>
      </c>
      <c r="G178" s="7" t="s">
        <v>1313</v>
      </c>
      <c r="H178" s="7">
        <v>1241.8233500000001</v>
      </c>
      <c r="I178" s="7">
        <f t="shared" si="8"/>
        <v>195.96344359284274</v>
      </c>
    </row>
    <row r="179" spans="1:14" x14ac:dyDescent="0.2">
      <c r="A179" s="4" t="s">
        <v>997</v>
      </c>
      <c r="B179" s="5" t="s">
        <v>1019</v>
      </c>
      <c r="C179" s="8">
        <v>225.3</v>
      </c>
      <c r="D179" s="8">
        <v>225.3</v>
      </c>
      <c r="E179" s="8">
        <v>263.47068000000002</v>
      </c>
      <c r="F179" s="8">
        <f t="shared" si="6"/>
        <v>116.94215712383489</v>
      </c>
      <c r="G179" s="8">
        <f t="shared" si="7"/>
        <v>116.94215712383489</v>
      </c>
      <c r="H179" s="8">
        <v>0</v>
      </c>
      <c r="I179" s="8">
        <v>0</v>
      </c>
    </row>
    <row r="180" spans="1:14" ht="25.5" x14ac:dyDescent="0.2">
      <c r="A180" s="4" t="s">
        <v>998</v>
      </c>
      <c r="B180" s="5" t="s">
        <v>1020</v>
      </c>
      <c r="C180" s="8">
        <v>225.3</v>
      </c>
      <c r="D180" s="8">
        <v>225.3</v>
      </c>
      <c r="E180" s="8">
        <v>263.47068000000002</v>
      </c>
      <c r="F180" s="8">
        <f t="shared" si="6"/>
        <v>116.94215712383489</v>
      </c>
      <c r="G180" s="8">
        <f t="shared" si="7"/>
        <v>116.94215712383489</v>
      </c>
      <c r="H180" s="8">
        <v>0</v>
      </c>
      <c r="I180" s="8">
        <v>0</v>
      </c>
    </row>
    <row r="181" spans="1:14" ht="51" x14ac:dyDescent="0.2">
      <c r="A181" s="4" t="s">
        <v>291</v>
      </c>
      <c r="B181" s="5" t="s">
        <v>292</v>
      </c>
      <c r="C181" s="8">
        <v>284.10000000000002</v>
      </c>
      <c r="D181" s="8">
        <v>284.10000000000002</v>
      </c>
      <c r="E181" s="8">
        <v>1286.528</v>
      </c>
      <c r="F181" s="8" t="s">
        <v>1313</v>
      </c>
      <c r="G181" s="8" t="s">
        <v>1313</v>
      </c>
      <c r="H181" s="8">
        <v>300.57041999999996</v>
      </c>
      <c r="I181" s="8" t="s">
        <v>1313</v>
      </c>
    </row>
    <row r="182" spans="1:14" ht="63.75" x14ac:dyDescent="0.2">
      <c r="A182" s="4" t="s">
        <v>293</v>
      </c>
      <c r="B182" s="5" t="s">
        <v>294</v>
      </c>
      <c r="C182" s="8">
        <v>151.1</v>
      </c>
      <c r="D182" s="8">
        <v>151.1</v>
      </c>
      <c r="E182" s="8">
        <v>2.1841599999999999</v>
      </c>
      <c r="F182" s="8">
        <f t="shared" si="6"/>
        <v>1.4455062872270019</v>
      </c>
      <c r="G182" s="8">
        <f t="shared" si="7"/>
        <v>1.4455062872270019</v>
      </c>
      <c r="H182" s="8">
        <v>166.90465</v>
      </c>
      <c r="I182" s="8">
        <f t="shared" si="8"/>
        <v>1.3086274109199472</v>
      </c>
    </row>
    <row r="183" spans="1:14" ht="63.75" x14ac:dyDescent="0.2">
      <c r="A183" s="4" t="s">
        <v>295</v>
      </c>
      <c r="B183" s="5" t="s">
        <v>296</v>
      </c>
      <c r="C183" s="8">
        <v>133</v>
      </c>
      <c r="D183" s="8">
        <v>133</v>
      </c>
      <c r="E183" s="8">
        <v>1284.34384</v>
      </c>
      <c r="F183" s="8" t="s">
        <v>1313</v>
      </c>
      <c r="G183" s="8" t="s">
        <v>1313</v>
      </c>
      <c r="H183" s="8">
        <v>133.66576999999998</v>
      </c>
      <c r="I183" s="8" t="s">
        <v>1313</v>
      </c>
    </row>
    <row r="184" spans="1:14" ht="63.75" x14ac:dyDescent="0.2">
      <c r="A184" s="4" t="s">
        <v>297</v>
      </c>
      <c r="B184" s="5" t="s">
        <v>298</v>
      </c>
      <c r="C184" s="8">
        <v>151.1</v>
      </c>
      <c r="D184" s="8">
        <v>151.1</v>
      </c>
      <c r="E184" s="8">
        <v>2.1841599999999999</v>
      </c>
      <c r="F184" s="8">
        <f t="shared" si="6"/>
        <v>1.4455062872270019</v>
      </c>
      <c r="G184" s="8">
        <f t="shared" si="7"/>
        <v>1.4455062872270019</v>
      </c>
      <c r="H184" s="8">
        <v>166.90465</v>
      </c>
      <c r="I184" s="8">
        <f t="shared" si="8"/>
        <v>1.3086274109199472</v>
      </c>
    </row>
    <row r="185" spans="1:14" ht="63.75" x14ac:dyDescent="0.2">
      <c r="A185" s="4" t="s">
        <v>299</v>
      </c>
      <c r="B185" s="5" t="s">
        <v>300</v>
      </c>
      <c r="C185" s="8">
        <v>133</v>
      </c>
      <c r="D185" s="8">
        <v>133</v>
      </c>
      <c r="E185" s="8">
        <v>1264.3688400000001</v>
      </c>
      <c r="F185" s="8" t="s">
        <v>1313</v>
      </c>
      <c r="G185" s="8" t="s">
        <v>1313</v>
      </c>
      <c r="H185" s="8">
        <v>133.66576999999998</v>
      </c>
      <c r="I185" s="8" t="s">
        <v>1313</v>
      </c>
    </row>
    <row r="186" spans="1:14" s="16" customFormat="1" ht="63.75" x14ac:dyDescent="0.2">
      <c r="A186" s="4" t="s">
        <v>1228</v>
      </c>
      <c r="B186" s="5" t="s">
        <v>1239</v>
      </c>
      <c r="C186" s="8">
        <v>0</v>
      </c>
      <c r="D186" s="8">
        <v>0</v>
      </c>
      <c r="E186" s="8">
        <v>19.975000000000001</v>
      </c>
      <c r="F186" s="8">
        <v>0</v>
      </c>
      <c r="G186" s="8">
        <v>0</v>
      </c>
      <c r="H186" s="8">
        <v>0</v>
      </c>
      <c r="I186" s="8">
        <v>0</v>
      </c>
      <c r="N186" s="12"/>
    </row>
    <row r="187" spans="1:14" ht="25.5" x14ac:dyDescent="0.2">
      <c r="A187" s="4" t="s">
        <v>974</v>
      </c>
      <c r="B187" s="5" t="s">
        <v>983</v>
      </c>
      <c r="C187" s="8">
        <v>150.30000000000001</v>
      </c>
      <c r="D187" s="8">
        <v>150.30000000000001</v>
      </c>
      <c r="E187" s="8">
        <v>883.52112</v>
      </c>
      <c r="F187" s="8" t="s">
        <v>1313</v>
      </c>
      <c r="G187" s="8" t="s">
        <v>1313</v>
      </c>
      <c r="H187" s="8">
        <v>941.25293000000011</v>
      </c>
      <c r="I187" s="8">
        <f t="shared" si="8"/>
        <v>93.866493462070807</v>
      </c>
    </row>
    <row r="188" spans="1:14" ht="38.25" x14ac:dyDescent="0.2">
      <c r="A188" s="4" t="s">
        <v>975</v>
      </c>
      <c r="B188" s="5" t="s">
        <v>984</v>
      </c>
      <c r="C188" s="8">
        <v>150.30000000000001</v>
      </c>
      <c r="D188" s="8">
        <v>150.30000000000001</v>
      </c>
      <c r="E188" s="8">
        <v>883.52112</v>
      </c>
      <c r="F188" s="8" t="s">
        <v>1313</v>
      </c>
      <c r="G188" s="8" t="s">
        <v>1313</v>
      </c>
      <c r="H188" s="8">
        <v>941.25293000000011</v>
      </c>
      <c r="I188" s="8">
        <f t="shared" si="8"/>
        <v>93.866493462070807</v>
      </c>
    </row>
    <row r="189" spans="1:14" ht="38.25" x14ac:dyDescent="0.2">
      <c r="A189" s="4" t="s">
        <v>976</v>
      </c>
      <c r="B189" s="5" t="s">
        <v>985</v>
      </c>
      <c r="C189" s="8">
        <v>150.30000000000001</v>
      </c>
      <c r="D189" s="8">
        <v>150.30000000000001</v>
      </c>
      <c r="E189" s="8">
        <v>883.52112</v>
      </c>
      <c r="F189" s="8" t="s">
        <v>1313</v>
      </c>
      <c r="G189" s="8" t="s">
        <v>1313</v>
      </c>
      <c r="H189" s="8">
        <v>941.25293000000011</v>
      </c>
      <c r="I189" s="8">
        <f t="shared" si="8"/>
        <v>93.866493462070807</v>
      </c>
      <c r="N189" s="16"/>
    </row>
    <row r="190" spans="1:14" x14ac:dyDescent="0.2">
      <c r="A190" s="2" t="s">
        <v>301</v>
      </c>
      <c r="B190" s="3" t="s">
        <v>302</v>
      </c>
      <c r="C190" s="7">
        <v>6235.9</v>
      </c>
      <c r="D190" s="7">
        <v>6235.9</v>
      </c>
      <c r="E190" s="7">
        <v>5479.7413699999997</v>
      </c>
      <c r="F190" s="7">
        <f t="shared" si="6"/>
        <v>87.87410590291698</v>
      </c>
      <c r="G190" s="7">
        <f t="shared" si="7"/>
        <v>87.87410590291698</v>
      </c>
      <c r="H190" s="7">
        <v>5534.1406200000001</v>
      </c>
      <c r="I190" s="7">
        <f t="shared" si="8"/>
        <v>99.017024435494008</v>
      </c>
    </row>
    <row r="191" spans="1:14" ht="25.5" x14ac:dyDescent="0.2">
      <c r="A191" s="4" t="s">
        <v>303</v>
      </c>
      <c r="B191" s="5" t="s">
        <v>304</v>
      </c>
      <c r="C191" s="8">
        <v>6235.9</v>
      </c>
      <c r="D191" s="8">
        <v>6235.9</v>
      </c>
      <c r="E191" s="8">
        <v>5479.7413699999997</v>
      </c>
      <c r="F191" s="8">
        <f t="shared" si="6"/>
        <v>87.87410590291698</v>
      </c>
      <c r="G191" s="8">
        <f t="shared" si="7"/>
        <v>87.87410590291698</v>
      </c>
      <c r="H191" s="8">
        <v>5534.1406200000001</v>
      </c>
      <c r="I191" s="8">
        <f t="shared" si="8"/>
        <v>99.017024435494008</v>
      </c>
    </row>
    <row r="192" spans="1:14" ht="25.5" x14ac:dyDescent="0.2">
      <c r="A192" s="4" t="s">
        <v>305</v>
      </c>
      <c r="B192" s="5" t="s">
        <v>306</v>
      </c>
      <c r="C192" s="8">
        <v>6235.9</v>
      </c>
      <c r="D192" s="8">
        <v>6235.9</v>
      </c>
      <c r="E192" s="8">
        <v>5479.7413699999997</v>
      </c>
      <c r="F192" s="8">
        <f t="shared" si="6"/>
        <v>87.87410590291698</v>
      </c>
      <c r="G192" s="8">
        <f t="shared" si="7"/>
        <v>87.87410590291698</v>
      </c>
      <c r="H192" s="8">
        <v>5534.1406200000001</v>
      </c>
      <c r="I192" s="8">
        <f t="shared" si="8"/>
        <v>99.017024435494008</v>
      </c>
    </row>
    <row r="193" spans="1:14" x14ac:dyDescent="0.2">
      <c r="A193" s="2" t="s">
        <v>307</v>
      </c>
      <c r="B193" s="3" t="s">
        <v>308</v>
      </c>
      <c r="C193" s="7">
        <v>837025.6</v>
      </c>
      <c r="D193" s="7">
        <v>837025.6</v>
      </c>
      <c r="E193" s="7">
        <v>620355.94097</v>
      </c>
      <c r="F193" s="7">
        <f t="shared" si="6"/>
        <v>74.114333058630464</v>
      </c>
      <c r="G193" s="7">
        <f t="shared" si="7"/>
        <v>74.114333058630464</v>
      </c>
      <c r="H193" s="7">
        <v>570075.56332000007</v>
      </c>
      <c r="I193" s="7">
        <f t="shared" si="8"/>
        <v>108.81994964968813</v>
      </c>
    </row>
    <row r="194" spans="1:14" ht="25.5" x14ac:dyDescent="0.2">
      <c r="A194" s="4" t="s">
        <v>780</v>
      </c>
      <c r="B194" s="5" t="s">
        <v>873</v>
      </c>
      <c r="C194" s="8">
        <v>690069.5</v>
      </c>
      <c r="D194" s="8">
        <v>690069.5</v>
      </c>
      <c r="E194" s="8">
        <v>452325.07801</v>
      </c>
      <c r="F194" s="8">
        <f t="shared" si="6"/>
        <v>65.547756857823742</v>
      </c>
      <c r="G194" s="8">
        <f t="shared" si="7"/>
        <v>65.547756857823742</v>
      </c>
      <c r="H194" s="8"/>
      <c r="I194" s="8">
        <v>0</v>
      </c>
    </row>
    <row r="195" spans="1:14" ht="38.25" x14ac:dyDescent="0.2">
      <c r="A195" s="4" t="s">
        <v>1061</v>
      </c>
      <c r="B195" s="5" t="s">
        <v>874</v>
      </c>
      <c r="C195" s="8">
        <v>424.6</v>
      </c>
      <c r="D195" s="8">
        <v>424.6</v>
      </c>
      <c r="E195" s="8">
        <v>516.37747999999999</v>
      </c>
      <c r="F195" s="8">
        <f t="shared" si="6"/>
        <v>121.61504474799811</v>
      </c>
      <c r="G195" s="8">
        <f t="shared" si="7"/>
        <v>121.61504474799811</v>
      </c>
      <c r="H195" s="8"/>
      <c r="I195" s="8">
        <v>0</v>
      </c>
    </row>
    <row r="196" spans="1:14" s="16" customFormat="1" ht="51" x14ac:dyDescent="0.2">
      <c r="A196" s="4" t="s">
        <v>1062</v>
      </c>
      <c r="B196" s="5" t="s">
        <v>875</v>
      </c>
      <c r="C196" s="8">
        <v>424.6</v>
      </c>
      <c r="D196" s="8">
        <v>424.6</v>
      </c>
      <c r="E196" s="8">
        <v>516.37747999999999</v>
      </c>
      <c r="F196" s="8">
        <f t="shared" si="6"/>
        <v>121.61504474799811</v>
      </c>
      <c r="G196" s="8">
        <f t="shared" si="7"/>
        <v>121.61504474799811</v>
      </c>
      <c r="H196" s="8"/>
      <c r="I196" s="8">
        <v>0</v>
      </c>
      <c r="N196" s="12"/>
    </row>
    <row r="197" spans="1:14" s="16" customFormat="1" ht="51" x14ac:dyDescent="0.2">
      <c r="A197" s="4" t="s">
        <v>1063</v>
      </c>
      <c r="B197" s="5" t="s">
        <v>876</v>
      </c>
      <c r="C197" s="8">
        <v>884.3</v>
      </c>
      <c r="D197" s="8">
        <v>884.3</v>
      </c>
      <c r="E197" s="8">
        <v>927.55338000000006</v>
      </c>
      <c r="F197" s="8">
        <f t="shared" si="6"/>
        <v>104.89125636096348</v>
      </c>
      <c r="G197" s="8">
        <f t="shared" si="7"/>
        <v>104.89125636096348</v>
      </c>
      <c r="H197" s="8"/>
      <c r="I197" s="8">
        <v>0</v>
      </c>
      <c r="N197" s="12"/>
    </row>
    <row r="198" spans="1:14" s="16" customFormat="1" ht="63.75" x14ac:dyDescent="0.2">
      <c r="A198" s="4" t="s">
        <v>1064</v>
      </c>
      <c r="B198" s="5" t="s">
        <v>877</v>
      </c>
      <c r="C198" s="8">
        <v>884.3</v>
      </c>
      <c r="D198" s="8">
        <v>884.3</v>
      </c>
      <c r="E198" s="8">
        <v>927.55338000000006</v>
      </c>
      <c r="F198" s="8">
        <f t="shared" si="6"/>
        <v>104.89125636096348</v>
      </c>
      <c r="G198" s="8">
        <f t="shared" si="7"/>
        <v>104.89125636096348</v>
      </c>
      <c r="H198" s="8"/>
      <c r="I198" s="8">
        <v>0</v>
      </c>
      <c r="N198" s="12"/>
    </row>
    <row r="199" spans="1:14" ht="38.25" x14ac:dyDescent="0.2">
      <c r="A199" s="4" t="s">
        <v>1065</v>
      </c>
      <c r="B199" s="5" t="s">
        <v>878</v>
      </c>
      <c r="C199" s="8">
        <v>7106.3</v>
      </c>
      <c r="D199" s="8">
        <v>7106.3</v>
      </c>
      <c r="E199" s="8">
        <v>3056.0918799999999</v>
      </c>
      <c r="F199" s="8">
        <f t="shared" si="6"/>
        <v>43.005387895247878</v>
      </c>
      <c r="G199" s="8">
        <f t="shared" si="7"/>
        <v>43.005387895247878</v>
      </c>
      <c r="H199" s="8"/>
      <c r="I199" s="8">
        <v>0</v>
      </c>
      <c r="N199" s="16"/>
    </row>
    <row r="200" spans="1:14" ht="63.75" x14ac:dyDescent="0.2">
      <c r="A200" s="4" t="s">
        <v>1066</v>
      </c>
      <c r="B200" s="5" t="s">
        <v>879</v>
      </c>
      <c r="C200" s="8">
        <v>6759.7</v>
      </c>
      <c r="D200" s="8">
        <v>6759.7</v>
      </c>
      <c r="E200" s="8">
        <v>2703.85</v>
      </c>
      <c r="F200" s="8">
        <f t="shared" si="6"/>
        <v>39.999556193322192</v>
      </c>
      <c r="G200" s="8">
        <f t="shared" si="7"/>
        <v>39.999556193322192</v>
      </c>
      <c r="H200" s="8"/>
      <c r="I200" s="8">
        <v>0</v>
      </c>
      <c r="N200" s="16"/>
    </row>
    <row r="201" spans="1:14" ht="51" x14ac:dyDescent="0.2">
      <c r="A201" s="4" t="s">
        <v>1067</v>
      </c>
      <c r="B201" s="5" t="s">
        <v>880</v>
      </c>
      <c r="C201" s="8">
        <v>346.6</v>
      </c>
      <c r="D201" s="8">
        <v>346.6</v>
      </c>
      <c r="E201" s="8">
        <v>352.24187999999998</v>
      </c>
      <c r="F201" s="8">
        <f t="shared" si="6"/>
        <v>101.6277784189267</v>
      </c>
      <c r="G201" s="8">
        <f t="shared" si="7"/>
        <v>101.6277784189267</v>
      </c>
      <c r="H201" s="8"/>
      <c r="I201" s="8">
        <v>0</v>
      </c>
      <c r="J201" s="46">
        <f>+E201-'[1]01.06.2020'!$E$188</f>
        <v>-234173.90929000001</v>
      </c>
      <c r="N201" s="16"/>
    </row>
    <row r="202" spans="1:14" ht="38.25" x14ac:dyDescent="0.2">
      <c r="A202" s="4" t="s">
        <v>1068</v>
      </c>
      <c r="B202" s="5" t="s">
        <v>881</v>
      </c>
      <c r="C202" s="8">
        <v>7449.7</v>
      </c>
      <c r="D202" s="8">
        <v>7449.7</v>
      </c>
      <c r="E202" s="8">
        <v>4479.0031300000001</v>
      </c>
      <c r="F202" s="8">
        <f t="shared" si="6"/>
        <v>60.123268453763245</v>
      </c>
      <c r="G202" s="8">
        <f t="shared" si="7"/>
        <v>60.123268453763245</v>
      </c>
      <c r="H202" s="8"/>
      <c r="I202" s="8">
        <v>0</v>
      </c>
    </row>
    <row r="203" spans="1:14" ht="63.75" x14ac:dyDescent="0.2">
      <c r="A203" s="4" t="s">
        <v>1069</v>
      </c>
      <c r="B203" s="5" t="s">
        <v>882</v>
      </c>
      <c r="C203" s="8">
        <v>6956</v>
      </c>
      <c r="D203" s="8">
        <v>6956</v>
      </c>
      <c r="E203" s="8">
        <v>3998.42076</v>
      </c>
      <c r="F203" s="8">
        <f t="shared" si="6"/>
        <v>57.481609545715926</v>
      </c>
      <c r="G203" s="8">
        <f t="shared" si="7"/>
        <v>57.481609545715926</v>
      </c>
      <c r="H203" s="8"/>
      <c r="I203" s="8">
        <v>0</v>
      </c>
    </row>
    <row r="204" spans="1:14" ht="63.75" x14ac:dyDescent="0.2">
      <c r="A204" s="4" t="s">
        <v>1070</v>
      </c>
      <c r="B204" s="5" t="s">
        <v>883</v>
      </c>
      <c r="C204" s="8">
        <v>493.7</v>
      </c>
      <c r="D204" s="8">
        <v>493.7</v>
      </c>
      <c r="E204" s="8">
        <v>480.58236999999997</v>
      </c>
      <c r="F204" s="8">
        <f t="shared" si="6"/>
        <v>97.342995746404696</v>
      </c>
      <c r="G204" s="8">
        <f t="shared" si="7"/>
        <v>97.342995746404696</v>
      </c>
      <c r="H204" s="8"/>
      <c r="I204" s="8">
        <v>0</v>
      </c>
    </row>
    <row r="205" spans="1:14" ht="38.25" x14ac:dyDescent="0.2">
      <c r="A205" s="4" t="s">
        <v>1071</v>
      </c>
      <c r="B205" s="5" t="s">
        <v>884</v>
      </c>
      <c r="C205" s="8">
        <v>1514.9</v>
      </c>
      <c r="D205" s="8">
        <v>1514.9</v>
      </c>
      <c r="E205" s="8">
        <v>632.29178000000002</v>
      </c>
      <c r="F205" s="8">
        <f t="shared" si="6"/>
        <v>41.738186018879134</v>
      </c>
      <c r="G205" s="8">
        <f t="shared" si="7"/>
        <v>41.738186018879134</v>
      </c>
      <c r="H205" s="8"/>
      <c r="I205" s="8">
        <v>0</v>
      </c>
    </row>
    <row r="206" spans="1:14" ht="63.75" x14ac:dyDescent="0.2">
      <c r="A206" s="4" t="s">
        <v>1072</v>
      </c>
      <c r="B206" s="5" t="s">
        <v>885</v>
      </c>
      <c r="C206" s="8">
        <v>1464.9</v>
      </c>
      <c r="D206" s="8">
        <v>1464.9</v>
      </c>
      <c r="E206" s="8">
        <v>624.79178000000002</v>
      </c>
      <c r="F206" s="8">
        <f t="shared" si="6"/>
        <v>42.650814390060752</v>
      </c>
      <c r="G206" s="8">
        <f t="shared" si="7"/>
        <v>42.650814390060752</v>
      </c>
      <c r="H206" s="8"/>
      <c r="I206" s="8">
        <v>0</v>
      </c>
    </row>
    <row r="207" spans="1:14" s="16" customFormat="1" ht="51" x14ac:dyDescent="0.2">
      <c r="A207" s="4" t="s">
        <v>1073</v>
      </c>
      <c r="B207" s="5" t="s">
        <v>886</v>
      </c>
      <c r="C207" s="8">
        <v>50</v>
      </c>
      <c r="D207" s="8">
        <v>50</v>
      </c>
      <c r="E207" s="8">
        <v>7.5</v>
      </c>
      <c r="F207" s="8">
        <f t="shared" si="6"/>
        <v>15</v>
      </c>
      <c r="G207" s="8">
        <f t="shared" si="7"/>
        <v>15</v>
      </c>
      <c r="H207" s="8"/>
      <c r="I207" s="8">
        <v>0</v>
      </c>
      <c r="N207" s="12"/>
    </row>
    <row r="208" spans="1:14" ht="38.25" x14ac:dyDescent="0.2">
      <c r="A208" s="4" t="s">
        <v>1074</v>
      </c>
      <c r="B208" s="5" t="s">
        <v>887</v>
      </c>
      <c r="C208" s="8">
        <v>527.29999999999995</v>
      </c>
      <c r="D208" s="8">
        <v>527.29999999999995</v>
      </c>
      <c r="E208" s="8">
        <v>6.25</v>
      </c>
      <c r="F208" s="8">
        <f t="shared" si="6"/>
        <v>1.1852835198179406</v>
      </c>
      <c r="G208" s="8">
        <f t="shared" si="7"/>
        <v>1.1852835198179406</v>
      </c>
      <c r="H208" s="8"/>
      <c r="I208" s="8">
        <v>0</v>
      </c>
    </row>
    <row r="209" spans="1:14" ht="63.75" x14ac:dyDescent="0.2">
      <c r="A209" s="4" t="s">
        <v>1075</v>
      </c>
      <c r="B209" s="5" t="s">
        <v>888</v>
      </c>
      <c r="C209" s="8">
        <v>525</v>
      </c>
      <c r="D209" s="8">
        <v>525</v>
      </c>
      <c r="E209" s="8">
        <v>0</v>
      </c>
      <c r="F209" s="8">
        <f t="shared" ref="F209:F273" si="9">E209/C209*100</f>
        <v>0</v>
      </c>
      <c r="G209" s="8">
        <f t="shared" ref="G209:G273" si="10">E209/D209*100</f>
        <v>0</v>
      </c>
      <c r="H209" s="8"/>
      <c r="I209" s="8">
        <v>0</v>
      </c>
    </row>
    <row r="210" spans="1:14" ht="63.75" x14ac:dyDescent="0.2">
      <c r="A210" s="4" t="s">
        <v>1076</v>
      </c>
      <c r="B210" s="5" t="s">
        <v>889</v>
      </c>
      <c r="C210" s="8">
        <v>2.2999999999999998</v>
      </c>
      <c r="D210" s="8">
        <v>2.2999999999999998</v>
      </c>
      <c r="E210" s="8">
        <v>6.25</v>
      </c>
      <c r="F210" s="8" t="s">
        <v>1313</v>
      </c>
      <c r="G210" s="8" t="s">
        <v>1313</v>
      </c>
      <c r="H210" s="8"/>
      <c r="I210" s="8">
        <v>0</v>
      </c>
      <c r="N210" s="16"/>
    </row>
    <row r="211" spans="1:14" ht="38.25" x14ac:dyDescent="0.2">
      <c r="A211" s="4" t="s">
        <v>1077</v>
      </c>
      <c r="B211" s="5" t="s">
        <v>890</v>
      </c>
      <c r="C211" s="8">
        <v>59.2</v>
      </c>
      <c r="D211" s="8">
        <v>59.2</v>
      </c>
      <c r="E211" s="8">
        <v>41.15</v>
      </c>
      <c r="F211" s="8">
        <f t="shared" si="9"/>
        <v>69.51013513513513</v>
      </c>
      <c r="G211" s="8">
        <f t="shared" si="10"/>
        <v>69.51013513513513</v>
      </c>
      <c r="H211" s="8"/>
      <c r="I211" s="8">
        <v>0</v>
      </c>
    </row>
    <row r="212" spans="1:14" ht="63.75" x14ac:dyDescent="0.2">
      <c r="A212" s="4" t="s">
        <v>1229</v>
      </c>
      <c r="B212" s="5" t="s">
        <v>1240</v>
      </c>
      <c r="C212" s="8">
        <v>0</v>
      </c>
      <c r="D212" s="8">
        <v>0</v>
      </c>
      <c r="E212" s="8">
        <v>10</v>
      </c>
      <c r="F212" s="8">
        <v>0</v>
      </c>
      <c r="G212" s="8">
        <v>0</v>
      </c>
      <c r="H212" s="8"/>
      <c r="I212" s="8">
        <v>0</v>
      </c>
    </row>
    <row r="213" spans="1:14" ht="51" x14ac:dyDescent="0.2">
      <c r="A213" s="4" t="s">
        <v>1078</v>
      </c>
      <c r="B213" s="5" t="s">
        <v>891</v>
      </c>
      <c r="C213" s="8">
        <v>59.2</v>
      </c>
      <c r="D213" s="8">
        <v>59.2</v>
      </c>
      <c r="E213" s="8">
        <v>31.15</v>
      </c>
      <c r="F213" s="8">
        <f t="shared" si="9"/>
        <v>52.618243243243235</v>
      </c>
      <c r="G213" s="8">
        <f t="shared" si="10"/>
        <v>52.618243243243235</v>
      </c>
      <c r="H213" s="8"/>
      <c r="I213" s="8">
        <v>0</v>
      </c>
    </row>
    <row r="214" spans="1:14" ht="38.25" x14ac:dyDescent="0.2">
      <c r="A214" s="4" t="s">
        <v>1079</v>
      </c>
      <c r="B214" s="5" t="s">
        <v>892</v>
      </c>
      <c r="C214" s="8">
        <v>652252</v>
      </c>
      <c r="D214" s="8">
        <v>652252</v>
      </c>
      <c r="E214" s="8">
        <v>429654.12969999999</v>
      </c>
      <c r="F214" s="8">
        <f t="shared" si="9"/>
        <v>65.872412763778414</v>
      </c>
      <c r="G214" s="8">
        <f t="shared" si="10"/>
        <v>65.872412763778414</v>
      </c>
      <c r="H214" s="8">
        <v>513095.94225000002</v>
      </c>
      <c r="I214" s="8">
        <f t="shared" ref="I209:I273" si="11">E214/H214*100</f>
        <v>83.737580892942631</v>
      </c>
    </row>
    <row r="215" spans="1:14" ht="51" x14ac:dyDescent="0.2">
      <c r="A215" s="4" t="s">
        <v>1080</v>
      </c>
      <c r="B215" s="5" t="s">
        <v>893</v>
      </c>
      <c r="C215" s="8">
        <v>609747.69999999995</v>
      </c>
      <c r="D215" s="8">
        <v>609747.69999999995</v>
      </c>
      <c r="E215" s="8">
        <v>397522.15980999998</v>
      </c>
      <c r="F215" s="8">
        <f t="shared" si="9"/>
        <v>65.19453206793564</v>
      </c>
      <c r="G215" s="8">
        <f t="shared" si="10"/>
        <v>65.19453206793564</v>
      </c>
      <c r="H215" s="8"/>
      <c r="I215" s="8">
        <v>0</v>
      </c>
    </row>
    <row r="216" spans="1:14" ht="63.75" x14ac:dyDescent="0.2">
      <c r="A216" s="4" t="s">
        <v>1081</v>
      </c>
      <c r="B216" s="5" t="s">
        <v>894</v>
      </c>
      <c r="C216" s="8">
        <v>87</v>
      </c>
      <c r="D216" s="8">
        <v>87</v>
      </c>
      <c r="E216" s="8">
        <v>383.39121999999998</v>
      </c>
      <c r="F216" s="8" t="s">
        <v>1313</v>
      </c>
      <c r="G216" s="8" t="s">
        <v>1313</v>
      </c>
      <c r="H216" s="8"/>
      <c r="I216" s="8">
        <v>0</v>
      </c>
    </row>
    <row r="217" spans="1:14" ht="51" x14ac:dyDescent="0.2">
      <c r="A217" s="4" t="s">
        <v>1082</v>
      </c>
      <c r="B217" s="5" t="s">
        <v>895</v>
      </c>
      <c r="C217" s="8">
        <v>42417.3</v>
      </c>
      <c r="D217" s="8">
        <v>42417.3</v>
      </c>
      <c r="E217" s="8">
        <v>31748.578670000003</v>
      </c>
      <c r="F217" s="8">
        <f t="shared" si="9"/>
        <v>74.848183807078712</v>
      </c>
      <c r="G217" s="8">
        <f t="shared" si="10"/>
        <v>74.848183807078712</v>
      </c>
      <c r="H217" s="8"/>
      <c r="I217" s="8">
        <v>0</v>
      </c>
    </row>
    <row r="218" spans="1:14" s="16" customFormat="1" ht="38.25" x14ac:dyDescent="0.2">
      <c r="A218" s="4" t="s">
        <v>1083</v>
      </c>
      <c r="B218" s="5" t="s">
        <v>896</v>
      </c>
      <c r="C218" s="8">
        <v>162</v>
      </c>
      <c r="D218" s="8">
        <v>162</v>
      </c>
      <c r="E218" s="8">
        <v>253.35</v>
      </c>
      <c r="F218" s="8">
        <f t="shared" si="9"/>
        <v>156.38888888888889</v>
      </c>
      <c r="G218" s="8">
        <f t="shared" si="10"/>
        <v>156.38888888888889</v>
      </c>
      <c r="H218" s="8"/>
      <c r="I218" s="8">
        <v>0</v>
      </c>
      <c r="N218" s="12"/>
    </row>
    <row r="219" spans="1:14" ht="63.75" x14ac:dyDescent="0.2">
      <c r="A219" s="4" t="s">
        <v>1084</v>
      </c>
      <c r="B219" s="5" t="s">
        <v>1021</v>
      </c>
      <c r="C219" s="8">
        <v>100</v>
      </c>
      <c r="D219" s="8">
        <v>100</v>
      </c>
      <c r="E219" s="8">
        <v>100</v>
      </c>
      <c r="F219" s="8">
        <f t="shared" si="9"/>
        <v>100</v>
      </c>
      <c r="G219" s="8">
        <f t="shared" si="10"/>
        <v>100</v>
      </c>
      <c r="H219" s="8"/>
      <c r="I219" s="8">
        <v>0</v>
      </c>
    </row>
    <row r="220" spans="1:14" ht="51" x14ac:dyDescent="0.2">
      <c r="A220" s="4" t="s">
        <v>1085</v>
      </c>
      <c r="B220" s="5" t="s">
        <v>897</v>
      </c>
      <c r="C220" s="8">
        <v>62</v>
      </c>
      <c r="D220" s="8">
        <v>62</v>
      </c>
      <c r="E220" s="8">
        <v>153.35</v>
      </c>
      <c r="F220" s="8" t="s">
        <v>1313</v>
      </c>
      <c r="G220" s="8" t="s">
        <v>1313</v>
      </c>
      <c r="H220" s="8"/>
      <c r="I220" s="8">
        <v>0</v>
      </c>
    </row>
    <row r="221" spans="1:14" ht="51" x14ac:dyDescent="0.2">
      <c r="A221" s="4" t="s">
        <v>1086</v>
      </c>
      <c r="B221" s="5" t="s">
        <v>898</v>
      </c>
      <c r="C221" s="8">
        <v>11897.5</v>
      </c>
      <c r="D221" s="8">
        <v>11897.5</v>
      </c>
      <c r="E221" s="8">
        <v>3324.97577</v>
      </c>
      <c r="F221" s="8">
        <f t="shared" si="9"/>
        <v>27.946844042866147</v>
      </c>
      <c r="G221" s="8">
        <f t="shared" si="10"/>
        <v>27.946844042866147</v>
      </c>
      <c r="H221" s="8"/>
      <c r="I221" s="8">
        <v>0</v>
      </c>
      <c r="N221" s="16"/>
    </row>
    <row r="222" spans="1:14" ht="76.5" x14ac:dyDescent="0.2">
      <c r="A222" s="4" t="s">
        <v>1087</v>
      </c>
      <c r="B222" s="5" t="s">
        <v>899</v>
      </c>
      <c r="C222" s="8">
        <v>8995</v>
      </c>
      <c r="D222" s="8">
        <v>8995</v>
      </c>
      <c r="E222" s="8">
        <v>693</v>
      </c>
      <c r="F222" s="8">
        <f t="shared" si="9"/>
        <v>7.7042801556420235</v>
      </c>
      <c r="G222" s="8">
        <f t="shared" si="10"/>
        <v>7.7042801556420235</v>
      </c>
      <c r="H222" s="8"/>
      <c r="I222" s="8">
        <v>0</v>
      </c>
    </row>
    <row r="223" spans="1:14" ht="63.75" x14ac:dyDescent="0.2">
      <c r="A223" s="4" t="s">
        <v>1088</v>
      </c>
      <c r="B223" s="5" t="s">
        <v>900</v>
      </c>
      <c r="C223" s="8">
        <v>2902.5</v>
      </c>
      <c r="D223" s="8">
        <v>2902.5</v>
      </c>
      <c r="E223" s="8">
        <v>2631.97577</v>
      </c>
      <c r="F223" s="8">
        <f t="shared" si="9"/>
        <v>90.679613092161929</v>
      </c>
      <c r="G223" s="8">
        <f t="shared" si="10"/>
        <v>90.679613092161929</v>
      </c>
      <c r="H223" s="8"/>
      <c r="I223" s="8">
        <v>0</v>
      </c>
    </row>
    <row r="224" spans="1:14" ht="51" x14ac:dyDescent="0.2">
      <c r="A224" s="4" t="s">
        <v>1089</v>
      </c>
      <c r="B224" s="5" t="s">
        <v>901</v>
      </c>
      <c r="C224" s="8">
        <v>679</v>
      </c>
      <c r="D224" s="8">
        <v>679</v>
      </c>
      <c r="E224" s="8">
        <v>1153.3369499999999</v>
      </c>
      <c r="F224" s="8">
        <f t="shared" si="9"/>
        <v>169.85816642120764</v>
      </c>
      <c r="G224" s="8">
        <f t="shared" si="10"/>
        <v>169.85816642120764</v>
      </c>
      <c r="H224" s="8"/>
      <c r="I224" s="8">
        <v>0</v>
      </c>
    </row>
    <row r="225" spans="1:14" s="16" customFormat="1" ht="89.25" x14ac:dyDescent="0.2">
      <c r="A225" s="4" t="s">
        <v>1090</v>
      </c>
      <c r="B225" s="5" t="s">
        <v>986</v>
      </c>
      <c r="C225" s="8">
        <v>200</v>
      </c>
      <c r="D225" s="8">
        <v>200</v>
      </c>
      <c r="E225" s="8">
        <v>200</v>
      </c>
      <c r="F225" s="8">
        <f t="shared" si="9"/>
        <v>100</v>
      </c>
      <c r="G225" s="8">
        <f t="shared" si="10"/>
        <v>100</v>
      </c>
      <c r="H225" s="8"/>
      <c r="I225" s="8">
        <v>0</v>
      </c>
      <c r="N225" s="12"/>
    </row>
    <row r="226" spans="1:14" ht="76.5" x14ac:dyDescent="0.2">
      <c r="A226" s="4" t="s">
        <v>1091</v>
      </c>
      <c r="B226" s="5" t="s">
        <v>902</v>
      </c>
      <c r="C226" s="8">
        <v>272.8</v>
      </c>
      <c r="D226" s="8">
        <v>272.8</v>
      </c>
      <c r="E226" s="8">
        <v>500.89946000000003</v>
      </c>
      <c r="F226" s="8">
        <f t="shared" si="9"/>
        <v>183.61417155425221</v>
      </c>
      <c r="G226" s="8">
        <f t="shared" si="10"/>
        <v>183.61417155425221</v>
      </c>
      <c r="H226" s="8"/>
      <c r="I226" s="8">
        <v>0</v>
      </c>
    </row>
    <row r="227" spans="1:14" ht="140.25" x14ac:dyDescent="0.2">
      <c r="A227" s="4" t="s">
        <v>1092</v>
      </c>
      <c r="B227" s="5" t="s">
        <v>903</v>
      </c>
      <c r="C227" s="8">
        <v>206.2</v>
      </c>
      <c r="D227" s="8">
        <v>206.2</v>
      </c>
      <c r="E227" s="8">
        <v>452.43748999999997</v>
      </c>
      <c r="F227" s="8" t="s">
        <v>1313</v>
      </c>
      <c r="G227" s="8" t="s">
        <v>1313</v>
      </c>
      <c r="H227" s="8"/>
      <c r="I227" s="8">
        <v>0</v>
      </c>
    </row>
    <row r="228" spans="1:14" ht="38.25" x14ac:dyDescent="0.2">
      <c r="A228" s="4" t="s">
        <v>1121</v>
      </c>
      <c r="B228" s="5" t="s">
        <v>1139</v>
      </c>
      <c r="C228" s="8">
        <v>0.2</v>
      </c>
      <c r="D228" s="8">
        <v>0.2</v>
      </c>
      <c r="E228" s="8">
        <v>0.15</v>
      </c>
      <c r="F228" s="8">
        <f t="shared" si="9"/>
        <v>74.999999999999986</v>
      </c>
      <c r="G228" s="8">
        <f t="shared" si="10"/>
        <v>74.999999999999986</v>
      </c>
      <c r="H228" s="8"/>
      <c r="I228" s="8">
        <v>0</v>
      </c>
      <c r="N228" s="16"/>
    </row>
    <row r="229" spans="1:14" ht="63.75" x14ac:dyDescent="0.2">
      <c r="A229" s="4" t="s">
        <v>1122</v>
      </c>
      <c r="B229" s="5" t="s">
        <v>1140</v>
      </c>
      <c r="C229" s="8">
        <v>0.2</v>
      </c>
      <c r="D229" s="8">
        <v>0.2</v>
      </c>
      <c r="E229" s="8">
        <v>0.15</v>
      </c>
      <c r="F229" s="8">
        <f t="shared" si="9"/>
        <v>74.999999999999986</v>
      </c>
      <c r="G229" s="8">
        <f t="shared" si="10"/>
        <v>74.999999999999986</v>
      </c>
      <c r="H229" s="8"/>
      <c r="I229" s="8">
        <v>0</v>
      </c>
    </row>
    <row r="230" spans="1:14" ht="38.25" x14ac:dyDescent="0.2">
      <c r="A230" s="4" t="s">
        <v>1093</v>
      </c>
      <c r="B230" s="5" t="s">
        <v>904</v>
      </c>
      <c r="C230" s="8">
        <v>140.19999999999999</v>
      </c>
      <c r="D230" s="8">
        <v>140.19999999999999</v>
      </c>
      <c r="E230" s="8">
        <v>162.52664000000001</v>
      </c>
      <c r="F230" s="8">
        <f t="shared" si="9"/>
        <v>115.92485021398005</v>
      </c>
      <c r="G230" s="8">
        <f t="shared" si="10"/>
        <v>115.92485021398005</v>
      </c>
      <c r="H230" s="8"/>
      <c r="I230" s="8">
        <v>0</v>
      </c>
    </row>
    <row r="231" spans="1:14" ht="51" x14ac:dyDescent="0.2">
      <c r="A231" s="4" t="s">
        <v>1094</v>
      </c>
      <c r="B231" s="5" t="s">
        <v>905</v>
      </c>
      <c r="C231" s="8">
        <v>140.19999999999999</v>
      </c>
      <c r="D231" s="8">
        <v>140.19999999999999</v>
      </c>
      <c r="E231" s="8">
        <v>162.52664000000001</v>
      </c>
      <c r="F231" s="8">
        <f t="shared" si="9"/>
        <v>115.92485021398005</v>
      </c>
      <c r="G231" s="8">
        <f t="shared" si="10"/>
        <v>115.92485021398005</v>
      </c>
      <c r="H231" s="8"/>
      <c r="I231" s="8">
        <v>0</v>
      </c>
    </row>
    <row r="232" spans="1:14" ht="63.75" x14ac:dyDescent="0.2">
      <c r="A232" s="4" t="s">
        <v>1095</v>
      </c>
      <c r="B232" s="5" t="s">
        <v>987</v>
      </c>
      <c r="C232" s="8">
        <v>1</v>
      </c>
      <c r="D232" s="8">
        <v>1</v>
      </c>
      <c r="E232" s="8">
        <v>1</v>
      </c>
      <c r="F232" s="8">
        <f t="shared" si="9"/>
        <v>100</v>
      </c>
      <c r="G232" s="8">
        <f t="shared" si="10"/>
        <v>100</v>
      </c>
      <c r="H232" s="8"/>
      <c r="I232" s="8">
        <v>0</v>
      </c>
    </row>
    <row r="233" spans="1:14" ht="76.5" x14ac:dyDescent="0.2">
      <c r="A233" s="4" t="s">
        <v>1096</v>
      </c>
      <c r="B233" s="5" t="s">
        <v>988</v>
      </c>
      <c r="C233" s="8">
        <v>1</v>
      </c>
      <c r="D233" s="8">
        <v>1</v>
      </c>
      <c r="E233" s="8">
        <v>1</v>
      </c>
      <c r="F233" s="8">
        <f t="shared" si="9"/>
        <v>100</v>
      </c>
      <c r="G233" s="8">
        <f t="shared" si="10"/>
        <v>100</v>
      </c>
      <c r="H233" s="8"/>
      <c r="I233" s="8">
        <v>0</v>
      </c>
    </row>
    <row r="234" spans="1:14" ht="38.25" x14ac:dyDescent="0.2">
      <c r="A234" s="4" t="s">
        <v>1097</v>
      </c>
      <c r="B234" s="5" t="s">
        <v>906</v>
      </c>
      <c r="C234" s="8">
        <v>4043.3</v>
      </c>
      <c r="D234" s="8">
        <v>4043.3</v>
      </c>
      <c r="E234" s="8">
        <v>4272.2985099999996</v>
      </c>
      <c r="F234" s="8">
        <f t="shared" si="9"/>
        <v>105.66365369871143</v>
      </c>
      <c r="G234" s="8">
        <f t="shared" si="10"/>
        <v>105.66365369871143</v>
      </c>
      <c r="H234" s="8"/>
      <c r="I234" s="8">
        <v>0</v>
      </c>
    </row>
    <row r="235" spans="1:14" ht="63.75" x14ac:dyDescent="0.2">
      <c r="A235" s="4" t="s">
        <v>1098</v>
      </c>
      <c r="B235" s="5" t="s">
        <v>907</v>
      </c>
      <c r="C235" s="8">
        <v>893.2</v>
      </c>
      <c r="D235" s="8">
        <v>893.2</v>
      </c>
      <c r="E235" s="8">
        <v>493.02608000000004</v>
      </c>
      <c r="F235" s="8">
        <f t="shared" si="9"/>
        <v>55.197725033587105</v>
      </c>
      <c r="G235" s="8">
        <f t="shared" si="10"/>
        <v>55.197725033587105</v>
      </c>
      <c r="H235" s="8"/>
      <c r="I235" s="8">
        <v>0</v>
      </c>
    </row>
    <row r="236" spans="1:14" ht="51" x14ac:dyDescent="0.2">
      <c r="A236" s="4" t="s">
        <v>1099</v>
      </c>
      <c r="B236" s="5" t="s">
        <v>908</v>
      </c>
      <c r="C236" s="8">
        <v>3150.1</v>
      </c>
      <c r="D236" s="8">
        <v>3150.1</v>
      </c>
      <c r="E236" s="8">
        <v>3779.27243</v>
      </c>
      <c r="F236" s="8">
        <f t="shared" si="9"/>
        <v>119.97309387003587</v>
      </c>
      <c r="G236" s="8">
        <f t="shared" si="10"/>
        <v>119.97309387003587</v>
      </c>
      <c r="H236" s="8"/>
      <c r="I236" s="8">
        <v>0</v>
      </c>
    </row>
    <row r="237" spans="1:14" ht="51" x14ac:dyDescent="0.2">
      <c r="A237" s="4" t="s">
        <v>1100</v>
      </c>
      <c r="B237" s="5" t="s">
        <v>909</v>
      </c>
      <c r="C237" s="8">
        <v>2928</v>
      </c>
      <c r="D237" s="8">
        <v>2928</v>
      </c>
      <c r="E237" s="8">
        <v>3844.5927900000002</v>
      </c>
      <c r="F237" s="8">
        <f t="shared" si="9"/>
        <v>131.30439856557376</v>
      </c>
      <c r="G237" s="8">
        <f t="shared" si="10"/>
        <v>131.30439856557376</v>
      </c>
      <c r="H237" s="8"/>
      <c r="I237" s="8">
        <v>0</v>
      </c>
    </row>
    <row r="238" spans="1:14" ht="63.75" x14ac:dyDescent="0.2">
      <c r="A238" s="4" t="s">
        <v>1101</v>
      </c>
      <c r="B238" s="5" t="s">
        <v>910</v>
      </c>
      <c r="C238" s="8">
        <v>2928</v>
      </c>
      <c r="D238" s="8">
        <v>2928</v>
      </c>
      <c r="E238" s="8">
        <v>3844.5927900000002</v>
      </c>
      <c r="F238" s="8">
        <f t="shared" si="9"/>
        <v>131.30439856557376</v>
      </c>
      <c r="G238" s="8">
        <f t="shared" si="10"/>
        <v>131.30439856557376</v>
      </c>
      <c r="H238" s="8"/>
      <c r="I238" s="8">
        <v>0</v>
      </c>
    </row>
    <row r="239" spans="1:14" ht="76.5" x14ac:dyDescent="0.2">
      <c r="A239" s="4" t="s">
        <v>1038</v>
      </c>
      <c r="B239" s="5" t="s">
        <v>1047</v>
      </c>
      <c r="C239" s="8">
        <v>456.8</v>
      </c>
      <c r="D239" s="8">
        <v>456.8</v>
      </c>
      <c r="E239" s="8">
        <v>476.83751000000001</v>
      </c>
      <c r="F239" s="8">
        <f t="shared" si="9"/>
        <v>104.38649518388792</v>
      </c>
      <c r="G239" s="8">
        <f t="shared" si="10"/>
        <v>104.38649518388792</v>
      </c>
      <c r="H239" s="8"/>
      <c r="I239" s="8">
        <v>0</v>
      </c>
    </row>
    <row r="240" spans="1:14" ht="102" x14ac:dyDescent="0.2">
      <c r="A240" s="4" t="s">
        <v>1039</v>
      </c>
      <c r="B240" s="5" t="s">
        <v>1048</v>
      </c>
      <c r="C240" s="8">
        <v>456.8</v>
      </c>
      <c r="D240" s="8">
        <v>456.8</v>
      </c>
      <c r="E240" s="8">
        <v>476.83751000000001</v>
      </c>
      <c r="F240" s="8">
        <f t="shared" si="9"/>
        <v>104.38649518388792</v>
      </c>
      <c r="G240" s="8">
        <f t="shared" si="10"/>
        <v>104.38649518388792</v>
      </c>
      <c r="H240" s="8"/>
      <c r="I240" s="8">
        <v>0</v>
      </c>
    </row>
    <row r="241" spans="1:14" ht="25.5" x14ac:dyDescent="0.2">
      <c r="A241" s="4" t="s">
        <v>781</v>
      </c>
      <c r="B241" s="5" t="s">
        <v>911</v>
      </c>
      <c r="C241" s="8">
        <v>2386</v>
      </c>
      <c r="D241" s="8">
        <v>2386</v>
      </c>
      <c r="E241" s="8">
        <v>516.31759999999997</v>
      </c>
      <c r="F241" s="8">
        <f t="shared" si="9"/>
        <v>21.639463537300919</v>
      </c>
      <c r="G241" s="8">
        <f t="shared" si="10"/>
        <v>21.639463537300919</v>
      </c>
      <c r="H241" s="8"/>
      <c r="I241" s="8">
        <v>0</v>
      </c>
    </row>
    <row r="242" spans="1:14" ht="38.25" x14ac:dyDescent="0.2">
      <c r="A242" s="4" t="s">
        <v>782</v>
      </c>
      <c r="B242" s="5" t="s">
        <v>912</v>
      </c>
      <c r="C242" s="8">
        <v>2386</v>
      </c>
      <c r="D242" s="8">
        <v>2386</v>
      </c>
      <c r="E242" s="8">
        <v>516.31759999999997</v>
      </c>
      <c r="F242" s="8">
        <f t="shared" si="9"/>
        <v>21.639463537300919</v>
      </c>
      <c r="G242" s="8">
        <f t="shared" si="10"/>
        <v>21.639463537300919</v>
      </c>
      <c r="H242" s="8"/>
      <c r="I242" s="8">
        <v>0</v>
      </c>
    </row>
    <row r="243" spans="1:14" ht="76.5" x14ac:dyDescent="0.2">
      <c r="A243" s="4" t="s">
        <v>783</v>
      </c>
      <c r="B243" s="5" t="s">
        <v>1141</v>
      </c>
      <c r="C243" s="8">
        <v>34809.199999999997</v>
      </c>
      <c r="D243" s="8">
        <v>34809.199999999997</v>
      </c>
      <c r="E243" s="8">
        <v>28653.734940000002</v>
      </c>
      <c r="F243" s="8">
        <f t="shared" si="9"/>
        <v>82.316556944715785</v>
      </c>
      <c r="G243" s="8">
        <f t="shared" si="10"/>
        <v>82.316556944715785</v>
      </c>
      <c r="H243" s="8"/>
      <c r="I243" s="8">
        <v>0</v>
      </c>
    </row>
    <row r="244" spans="1:14" ht="38.25" x14ac:dyDescent="0.2">
      <c r="A244" s="4" t="s">
        <v>784</v>
      </c>
      <c r="B244" s="5" t="s">
        <v>913</v>
      </c>
      <c r="C244" s="8">
        <v>8065.16</v>
      </c>
      <c r="D244" s="8">
        <v>8065.16</v>
      </c>
      <c r="E244" s="8">
        <v>7746.7136500000006</v>
      </c>
      <c r="F244" s="8">
        <f t="shared" si="9"/>
        <v>96.051580501812737</v>
      </c>
      <c r="G244" s="8">
        <f t="shared" si="10"/>
        <v>96.051580501812737</v>
      </c>
      <c r="H244" s="8"/>
      <c r="I244" s="8">
        <v>0</v>
      </c>
    </row>
    <row r="245" spans="1:14" ht="51" x14ac:dyDescent="0.2">
      <c r="A245" s="4" t="s">
        <v>785</v>
      </c>
      <c r="B245" s="5" t="s">
        <v>914</v>
      </c>
      <c r="C245" s="8">
        <v>8065.16</v>
      </c>
      <c r="D245" s="8">
        <v>8065.16</v>
      </c>
      <c r="E245" s="8">
        <v>7746.7136500000006</v>
      </c>
      <c r="F245" s="8">
        <f t="shared" si="9"/>
        <v>96.051580501812737</v>
      </c>
      <c r="G245" s="8">
        <f t="shared" si="10"/>
        <v>96.051580501812737</v>
      </c>
      <c r="H245" s="8"/>
      <c r="I245" s="8">
        <v>0</v>
      </c>
    </row>
    <row r="246" spans="1:14" ht="51" x14ac:dyDescent="0.2">
      <c r="A246" s="4" t="s">
        <v>786</v>
      </c>
      <c r="B246" s="5" t="s">
        <v>915</v>
      </c>
      <c r="C246" s="8">
        <v>2933.7</v>
      </c>
      <c r="D246" s="8">
        <v>2933.7</v>
      </c>
      <c r="E246" s="8">
        <v>4883.1190999999999</v>
      </c>
      <c r="F246" s="8">
        <f t="shared" si="9"/>
        <v>166.44916317278523</v>
      </c>
      <c r="G246" s="8">
        <f t="shared" si="10"/>
        <v>166.44916317278523</v>
      </c>
      <c r="H246" s="8"/>
      <c r="I246" s="8">
        <v>0</v>
      </c>
    </row>
    <row r="247" spans="1:14" ht="63.75" x14ac:dyDescent="0.2">
      <c r="A247" s="4" t="s">
        <v>787</v>
      </c>
      <c r="B247" s="5" t="s">
        <v>916</v>
      </c>
      <c r="C247" s="8">
        <v>2933.7</v>
      </c>
      <c r="D247" s="8">
        <v>2933.7</v>
      </c>
      <c r="E247" s="8">
        <v>4883.1190999999999</v>
      </c>
      <c r="F247" s="8">
        <f t="shared" si="9"/>
        <v>166.44916317278523</v>
      </c>
      <c r="G247" s="8">
        <f t="shared" si="10"/>
        <v>166.44916317278523</v>
      </c>
      <c r="H247" s="8"/>
      <c r="I247" s="8">
        <v>0</v>
      </c>
    </row>
    <row r="248" spans="1:14" ht="51" x14ac:dyDescent="0.2">
      <c r="A248" s="4" t="s">
        <v>999</v>
      </c>
      <c r="B248" s="5" t="s">
        <v>1022</v>
      </c>
      <c r="C248" s="8">
        <v>8078.9</v>
      </c>
      <c r="D248" s="8">
        <v>8078.9</v>
      </c>
      <c r="E248" s="8">
        <v>8078.8723099999997</v>
      </c>
      <c r="F248" s="8">
        <f t="shared" si="9"/>
        <v>99.99965725531942</v>
      </c>
      <c r="G248" s="8">
        <f t="shared" si="10"/>
        <v>99.99965725531942</v>
      </c>
      <c r="H248" s="8"/>
      <c r="I248" s="8">
        <v>0</v>
      </c>
    </row>
    <row r="249" spans="1:14" s="16" customFormat="1" ht="51" x14ac:dyDescent="0.2">
      <c r="A249" s="4" t="s">
        <v>1000</v>
      </c>
      <c r="B249" s="5" t="s">
        <v>1023</v>
      </c>
      <c r="C249" s="8">
        <v>8078.9</v>
      </c>
      <c r="D249" s="8">
        <v>8078.9</v>
      </c>
      <c r="E249" s="8">
        <v>8078.8723099999997</v>
      </c>
      <c r="F249" s="8">
        <f t="shared" si="9"/>
        <v>99.99965725531942</v>
      </c>
      <c r="G249" s="8">
        <f t="shared" si="10"/>
        <v>99.99965725531942</v>
      </c>
      <c r="H249" s="8"/>
      <c r="I249" s="8">
        <v>0</v>
      </c>
      <c r="N249" s="12"/>
    </row>
    <row r="250" spans="1:14" ht="51" x14ac:dyDescent="0.2">
      <c r="A250" s="4" t="s">
        <v>788</v>
      </c>
      <c r="B250" s="5" t="s">
        <v>917</v>
      </c>
      <c r="C250" s="8">
        <v>15731.44</v>
      </c>
      <c r="D250" s="8">
        <v>15731.44</v>
      </c>
      <c r="E250" s="8">
        <v>7945.02988</v>
      </c>
      <c r="F250" s="8">
        <f t="shared" si="9"/>
        <v>50.504148889103604</v>
      </c>
      <c r="G250" s="8">
        <f t="shared" si="10"/>
        <v>50.504148889103604</v>
      </c>
      <c r="H250" s="8"/>
      <c r="I250" s="8">
        <v>0</v>
      </c>
    </row>
    <row r="251" spans="1:14" ht="51" x14ac:dyDescent="0.2">
      <c r="A251" s="4" t="s">
        <v>789</v>
      </c>
      <c r="B251" s="5" t="s">
        <v>918</v>
      </c>
      <c r="C251" s="8">
        <v>15731.44</v>
      </c>
      <c r="D251" s="8">
        <v>15731.44</v>
      </c>
      <c r="E251" s="8">
        <v>7945.02988</v>
      </c>
      <c r="F251" s="8">
        <f t="shared" si="9"/>
        <v>50.504148889103604</v>
      </c>
      <c r="G251" s="8">
        <f t="shared" si="10"/>
        <v>50.504148889103604</v>
      </c>
      <c r="H251" s="8"/>
      <c r="I251" s="8">
        <v>0</v>
      </c>
    </row>
    <row r="252" spans="1:14" x14ac:dyDescent="0.2">
      <c r="A252" s="4" t="s">
        <v>790</v>
      </c>
      <c r="B252" s="5" t="s">
        <v>919</v>
      </c>
      <c r="C252" s="8">
        <v>104056.1</v>
      </c>
      <c r="D252" s="8">
        <v>104056.1</v>
      </c>
      <c r="E252" s="8">
        <v>132900.34151</v>
      </c>
      <c r="F252" s="8">
        <f t="shared" si="9"/>
        <v>127.71989485479467</v>
      </c>
      <c r="G252" s="8">
        <f t="shared" si="10"/>
        <v>127.71989485479467</v>
      </c>
      <c r="H252" s="8"/>
      <c r="I252" s="8">
        <v>0</v>
      </c>
      <c r="N252" s="16"/>
    </row>
    <row r="253" spans="1:14" s="16" customFormat="1" ht="63.75" x14ac:dyDescent="0.2">
      <c r="A253" s="4" t="s">
        <v>791</v>
      </c>
      <c r="B253" s="5" t="s">
        <v>920</v>
      </c>
      <c r="C253" s="8">
        <v>241.2</v>
      </c>
      <c r="D253" s="8">
        <v>241.2</v>
      </c>
      <c r="E253" s="8">
        <v>157.32536999999999</v>
      </c>
      <c r="F253" s="8">
        <f t="shared" si="9"/>
        <v>65.226106965174125</v>
      </c>
      <c r="G253" s="8">
        <f t="shared" si="10"/>
        <v>65.226106965174125</v>
      </c>
      <c r="H253" s="8"/>
      <c r="I253" s="8">
        <v>0</v>
      </c>
      <c r="N253" s="12"/>
    </row>
    <row r="254" spans="1:14" s="16" customFormat="1" ht="38.25" x14ac:dyDescent="0.2">
      <c r="A254" s="4" t="s">
        <v>792</v>
      </c>
      <c r="B254" s="5" t="s">
        <v>921</v>
      </c>
      <c r="C254" s="8">
        <v>159</v>
      </c>
      <c r="D254" s="8">
        <v>159</v>
      </c>
      <c r="E254" s="8">
        <v>53.2</v>
      </c>
      <c r="F254" s="8">
        <f t="shared" si="9"/>
        <v>33.459119496855351</v>
      </c>
      <c r="G254" s="8">
        <f t="shared" si="10"/>
        <v>33.459119496855351</v>
      </c>
      <c r="H254" s="8"/>
      <c r="I254" s="8">
        <v>0</v>
      </c>
      <c r="N254" s="12"/>
    </row>
    <row r="255" spans="1:14" s="16" customFormat="1" ht="51" x14ac:dyDescent="0.2">
      <c r="A255" s="4" t="s">
        <v>977</v>
      </c>
      <c r="B255" s="5" t="s">
        <v>989</v>
      </c>
      <c r="C255" s="8">
        <v>82.2</v>
      </c>
      <c r="D255" s="8">
        <v>82.2</v>
      </c>
      <c r="E255" s="8">
        <v>104.12536999999999</v>
      </c>
      <c r="F255" s="8">
        <f t="shared" si="9"/>
        <v>126.67319951338199</v>
      </c>
      <c r="G255" s="8">
        <f t="shared" si="10"/>
        <v>126.67319951338199</v>
      </c>
      <c r="H255" s="8"/>
      <c r="I255" s="8">
        <v>0</v>
      </c>
      <c r="N255" s="12"/>
    </row>
    <row r="256" spans="1:14" ht="25.5" x14ac:dyDescent="0.2">
      <c r="A256" s="4" t="s">
        <v>793</v>
      </c>
      <c r="B256" s="5" t="s">
        <v>922</v>
      </c>
      <c r="C256" s="8">
        <v>4859.7</v>
      </c>
      <c r="D256" s="8">
        <v>4859.7</v>
      </c>
      <c r="E256" s="8">
        <v>22171.784600000003</v>
      </c>
      <c r="F256" s="8" t="s">
        <v>1313</v>
      </c>
      <c r="G256" s="8" t="s">
        <v>1313</v>
      </c>
      <c r="H256" s="8"/>
      <c r="I256" s="8">
        <v>0</v>
      </c>
      <c r="N256" s="16"/>
    </row>
    <row r="257" spans="1:14" ht="114.75" x14ac:dyDescent="0.2">
      <c r="A257" s="4" t="s">
        <v>794</v>
      </c>
      <c r="B257" s="5" t="s">
        <v>923</v>
      </c>
      <c r="C257" s="8">
        <v>4859.7</v>
      </c>
      <c r="D257" s="8">
        <v>4859.7</v>
      </c>
      <c r="E257" s="8">
        <v>22171.784600000003</v>
      </c>
      <c r="F257" s="8" t="s">
        <v>1313</v>
      </c>
      <c r="G257" s="8" t="s">
        <v>1313</v>
      </c>
      <c r="H257" s="8"/>
      <c r="I257" s="8">
        <v>0</v>
      </c>
      <c r="N257" s="16"/>
    </row>
    <row r="258" spans="1:14" s="16" customFormat="1" ht="51" x14ac:dyDescent="0.2">
      <c r="A258" s="4" t="s">
        <v>795</v>
      </c>
      <c r="B258" s="5" t="s">
        <v>924</v>
      </c>
      <c r="C258" s="8">
        <v>98955.199999999997</v>
      </c>
      <c r="D258" s="8">
        <v>98955.199999999997</v>
      </c>
      <c r="E258" s="8">
        <v>110571.23154000001</v>
      </c>
      <c r="F258" s="8">
        <f t="shared" si="9"/>
        <v>111.73867723980146</v>
      </c>
      <c r="G258" s="8">
        <f t="shared" si="10"/>
        <v>111.73867723980146</v>
      </c>
      <c r="H258" s="8"/>
      <c r="I258" s="8">
        <v>0</v>
      </c>
    </row>
    <row r="259" spans="1:14" ht="51" x14ac:dyDescent="0.2">
      <c r="A259" s="4" t="s">
        <v>796</v>
      </c>
      <c r="B259" s="5" t="s">
        <v>925</v>
      </c>
      <c r="C259" s="8">
        <v>98567.5</v>
      </c>
      <c r="D259" s="8">
        <v>98567.5</v>
      </c>
      <c r="E259" s="8">
        <v>110133.47006000001</v>
      </c>
      <c r="F259" s="8">
        <f t="shared" si="9"/>
        <v>111.73406047632335</v>
      </c>
      <c r="G259" s="8">
        <f t="shared" si="10"/>
        <v>111.73406047632335</v>
      </c>
      <c r="H259" s="8"/>
      <c r="I259" s="8">
        <v>0</v>
      </c>
    </row>
    <row r="260" spans="1:14" ht="51" x14ac:dyDescent="0.2">
      <c r="A260" s="4" t="s">
        <v>797</v>
      </c>
      <c r="B260" s="5" t="s">
        <v>926</v>
      </c>
      <c r="C260" s="8">
        <v>387.7</v>
      </c>
      <c r="D260" s="8">
        <v>387.7</v>
      </c>
      <c r="E260" s="8">
        <v>437.76148000000001</v>
      </c>
      <c r="F260" s="8">
        <f t="shared" si="9"/>
        <v>112.91242713438226</v>
      </c>
      <c r="G260" s="8">
        <f t="shared" si="10"/>
        <v>112.91242713438226</v>
      </c>
      <c r="H260" s="8"/>
      <c r="I260" s="8">
        <v>0</v>
      </c>
    </row>
    <row r="261" spans="1:14" x14ac:dyDescent="0.2">
      <c r="A261" s="4" t="s">
        <v>798</v>
      </c>
      <c r="B261" s="5" t="s">
        <v>927</v>
      </c>
      <c r="C261" s="8">
        <v>5248</v>
      </c>
      <c r="D261" s="8">
        <v>5248</v>
      </c>
      <c r="E261" s="8">
        <v>5483.6314000000002</v>
      </c>
      <c r="F261" s="8">
        <f t="shared" si="9"/>
        <v>104.48992759146343</v>
      </c>
      <c r="G261" s="8">
        <f t="shared" si="10"/>
        <v>104.48992759146343</v>
      </c>
      <c r="H261" s="8"/>
      <c r="I261" s="8">
        <v>0</v>
      </c>
      <c r="N261" s="16"/>
    </row>
    <row r="262" spans="1:14" ht="25.5" x14ac:dyDescent="0.2">
      <c r="A262" s="4" t="s">
        <v>799</v>
      </c>
      <c r="B262" s="5" t="s">
        <v>928</v>
      </c>
      <c r="C262" s="8">
        <v>5248</v>
      </c>
      <c r="D262" s="8">
        <v>5248</v>
      </c>
      <c r="E262" s="8">
        <v>5483.6314000000002</v>
      </c>
      <c r="F262" s="8">
        <f t="shared" si="9"/>
        <v>104.48992759146343</v>
      </c>
      <c r="G262" s="8">
        <f t="shared" si="10"/>
        <v>104.48992759146343</v>
      </c>
      <c r="H262" s="8"/>
      <c r="I262" s="8">
        <v>0</v>
      </c>
    </row>
    <row r="263" spans="1:14" ht="51" x14ac:dyDescent="0.2">
      <c r="A263" s="4" t="s">
        <v>800</v>
      </c>
      <c r="B263" s="5" t="s">
        <v>929</v>
      </c>
      <c r="C263" s="8">
        <v>5248</v>
      </c>
      <c r="D263" s="8">
        <v>5248</v>
      </c>
      <c r="E263" s="8">
        <v>5483.6314000000002</v>
      </c>
      <c r="F263" s="8">
        <f t="shared" si="9"/>
        <v>104.48992759146343</v>
      </c>
      <c r="G263" s="8">
        <f t="shared" si="10"/>
        <v>104.48992759146343</v>
      </c>
      <c r="H263" s="8"/>
      <c r="I263" s="8">
        <v>0</v>
      </c>
    </row>
    <row r="264" spans="1:14" x14ac:dyDescent="0.2">
      <c r="A264" s="4" t="s">
        <v>1267</v>
      </c>
      <c r="B264" s="5"/>
      <c r="C264" s="8">
        <v>0</v>
      </c>
      <c r="D264" s="8">
        <v>0</v>
      </c>
      <c r="E264" s="8">
        <v>0</v>
      </c>
      <c r="F264" s="8">
        <v>0</v>
      </c>
      <c r="G264" s="8">
        <v>0</v>
      </c>
      <c r="H264" s="8">
        <f>H193-H214</f>
        <v>56979.621070000052</v>
      </c>
      <c r="I264" s="8">
        <v>0</v>
      </c>
    </row>
    <row r="265" spans="1:14" x14ac:dyDescent="0.2">
      <c r="A265" s="2" t="s">
        <v>309</v>
      </c>
      <c r="B265" s="3" t="s">
        <v>310</v>
      </c>
      <c r="C265" s="7">
        <v>136.1</v>
      </c>
      <c r="D265" s="7">
        <v>136.1</v>
      </c>
      <c r="E265" s="7">
        <v>-4939.4223000000002</v>
      </c>
      <c r="F265" s="7">
        <v>0</v>
      </c>
      <c r="G265" s="7">
        <v>0</v>
      </c>
      <c r="H265" s="7">
        <v>-3255.5547200000001</v>
      </c>
      <c r="I265" s="7">
        <f t="shared" si="11"/>
        <v>151.72290822376348</v>
      </c>
    </row>
    <row r="266" spans="1:14" x14ac:dyDescent="0.2">
      <c r="A266" s="4" t="s">
        <v>311</v>
      </c>
      <c r="B266" s="5" t="s">
        <v>312</v>
      </c>
      <c r="C266" s="8">
        <v>0</v>
      </c>
      <c r="D266" s="8">
        <v>0</v>
      </c>
      <c r="E266" s="8">
        <v>-5755.3320899999999</v>
      </c>
      <c r="F266" s="8">
        <v>0</v>
      </c>
      <c r="G266" s="8">
        <v>0</v>
      </c>
      <c r="H266" s="8">
        <v>332.94344000000001</v>
      </c>
      <c r="I266" s="8">
        <v>0</v>
      </c>
    </row>
    <row r="267" spans="1:14" ht="25.5" x14ac:dyDescent="0.2">
      <c r="A267" s="4" t="s">
        <v>313</v>
      </c>
      <c r="B267" s="5" t="s">
        <v>314</v>
      </c>
      <c r="C267" s="8">
        <v>0</v>
      </c>
      <c r="D267" s="8">
        <v>0</v>
      </c>
      <c r="E267" s="8">
        <v>-5755.3320899999999</v>
      </c>
      <c r="F267" s="8">
        <v>0</v>
      </c>
      <c r="G267" s="8">
        <v>0</v>
      </c>
      <c r="H267" s="8">
        <v>332.94344000000001</v>
      </c>
      <c r="I267" s="8">
        <v>0</v>
      </c>
    </row>
    <row r="268" spans="1:14" x14ac:dyDescent="0.2">
      <c r="A268" s="4" t="s">
        <v>315</v>
      </c>
      <c r="B268" s="5" t="s">
        <v>316</v>
      </c>
      <c r="C268" s="8">
        <v>136.1</v>
      </c>
      <c r="D268" s="8">
        <v>136.1</v>
      </c>
      <c r="E268" s="8">
        <v>815.90979000000004</v>
      </c>
      <c r="F268" s="8" t="s">
        <v>1313</v>
      </c>
      <c r="G268" s="8" t="s">
        <v>1313</v>
      </c>
      <c r="H268" s="8">
        <v>-3588.4981600000001</v>
      </c>
      <c r="I268" s="8">
        <v>0</v>
      </c>
    </row>
    <row r="269" spans="1:14" x14ac:dyDescent="0.2">
      <c r="A269" s="4" t="s">
        <v>317</v>
      </c>
      <c r="B269" s="5" t="s">
        <v>318</v>
      </c>
      <c r="C269" s="8">
        <v>136.1</v>
      </c>
      <c r="D269" s="8">
        <v>136.1</v>
      </c>
      <c r="E269" s="8">
        <v>815.90979000000004</v>
      </c>
      <c r="F269" s="8" t="s">
        <v>1313</v>
      </c>
      <c r="G269" s="8" t="s">
        <v>1313</v>
      </c>
      <c r="H269" s="8">
        <v>-3588.4981600000001</v>
      </c>
      <c r="I269" s="8">
        <v>0</v>
      </c>
    </row>
    <row r="270" spans="1:14" ht="44.25" customHeight="1" x14ac:dyDescent="0.2">
      <c r="A270" s="2" t="s">
        <v>1123</v>
      </c>
      <c r="B270" s="3" t="s">
        <v>1142</v>
      </c>
      <c r="C270" s="7">
        <v>0</v>
      </c>
      <c r="D270" s="7">
        <v>0</v>
      </c>
      <c r="E270" s="7">
        <v>1672.9284</v>
      </c>
      <c r="F270" s="7">
        <v>0</v>
      </c>
      <c r="G270" s="7">
        <v>0</v>
      </c>
      <c r="H270" s="7">
        <v>0</v>
      </c>
      <c r="I270" s="7">
        <v>0</v>
      </c>
    </row>
    <row r="271" spans="1:14" ht="38.25" x14ac:dyDescent="0.2">
      <c r="A271" s="4" t="s">
        <v>1124</v>
      </c>
      <c r="B271" s="5" t="s">
        <v>1143</v>
      </c>
      <c r="C271" s="8">
        <v>0</v>
      </c>
      <c r="D271" s="8">
        <v>0</v>
      </c>
      <c r="E271" s="8">
        <v>1672.9284</v>
      </c>
      <c r="F271" s="8">
        <v>0</v>
      </c>
      <c r="G271" s="8">
        <v>0</v>
      </c>
      <c r="H271" s="8">
        <v>0</v>
      </c>
      <c r="I271" s="8">
        <v>0</v>
      </c>
    </row>
    <row r="272" spans="1:14" ht="25.5" x14ac:dyDescent="0.2">
      <c r="A272" s="4" t="s">
        <v>1125</v>
      </c>
      <c r="B272" s="5" t="s">
        <v>1144</v>
      </c>
      <c r="C272" s="8">
        <v>0</v>
      </c>
      <c r="D272" s="8">
        <v>0</v>
      </c>
      <c r="E272" s="8">
        <v>1672.9284</v>
      </c>
      <c r="F272" s="8">
        <v>0</v>
      </c>
      <c r="G272" s="8">
        <v>0</v>
      </c>
      <c r="H272" s="8">
        <v>0</v>
      </c>
      <c r="I272" s="8">
        <v>0</v>
      </c>
    </row>
    <row r="273" spans="1:14" s="16" customFormat="1" x14ac:dyDescent="0.2">
      <c r="A273" s="2" t="s">
        <v>319</v>
      </c>
      <c r="B273" s="3" t="s">
        <v>320</v>
      </c>
      <c r="C273" s="7">
        <v>25715578</v>
      </c>
      <c r="D273" s="7">
        <f>D274+D491+D497+D501+D515</f>
        <v>28683429.099999998</v>
      </c>
      <c r="E273" s="7">
        <v>18165250.27899</v>
      </c>
      <c r="F273" s="7">
        <f t="shared" si="9"/>
        <v>70.639089967139768</v>
      </c>
      <c r="G273" s="7">
        <f t="shared" si="10"/>
        <v>63.330120731589943</v>
      </c>
      <c r="H273" s="7">
        <v>11709998.529899999</v>
      </c>
      <c r="I273" s="7">
        <f t="shared" si="11"/>
        <v>155.12598257469745</v>
      </c>
      <c r="N273" s="12"/>
    </row>
    <row r="274" spans="1:14" ht="25.5" x14ac:dyDescent="0.2">
      <c r="A274" s="2" t="s">
        <v>321</v>
      </c>
      <c r="B274" s="3" t="s">
        <v>322</v>
      </c>
      <c r="C274" s="7">
        <v>25397938.300000001</v>
      </c>
      <c r="D274" s="7">
        <f>D275+D292+D405+D448</f>
        <v>28365789.399999999</v>
      </c>
      <c r="E274" s="7">
        <v>17873524.96277</v>
      </c>
      <c r="F274" s="7">
        <f t="shared" ref="F274:F339" si="12">E274/C274*100</f>
        <v>70.373920716115762</v>
      </c>
      <c r="G274" s="7">
        <f t="shared" ref="G274:G339" si="13">E274/D274*100</f>
        <v>63.010849832968162</v>
      </c>
      <c r="H274" s="7">
        <v>11745317.894340001</v>
      </c>
      <c r="I274" s="7">
        <f t="shared" ref="I274:I339" si="14">E274/H274*100</f>
        <v>152.17574461209898</v>
      </c>
    </row>
    <row r="275" spans="1:14" x14ac:dyDescent="0.2">
      <c r="A275" s="4" t="s">
        <v>323</v>
      </c>
      <c r="B275" s="5" t="s">
        <v>324</v>
      </c>
      <c r="C275" s="8">
        <v>7490492.5999999996</v>
      </c>
      <c r="D275" s="8">
        <f>D276+D278+D280+D282+D284+D286+D288+D290</f>
        <v>7728206.7999999998</v>
      </c>
      <c r="E275" s="8">
        <v>6701052.5</v>
      </c>
      <c r="F275" s="8">
        <f t="shared" si="12"/>
        <v>89.460771912383976</v>
      </c>
      <c r="G275" s="8">
        <f t="shared" si="13"/>
        <v>86.709021554650946</v>
      </c>
      <c r="H275" s="8">
        <v>4521501</v>
      </c>
      <c r="I275" s="8">
        <f t="shared" si="14"/>
        <v>148.2041583093756</v>
      </c>
    </row>
    <row r="276" spans="1:14" x14ac:dyDescent="0.2">
      <c r="A276" s="4" t="s">
        <v>325</v>
      </c>
      <c r="B276" s="5" t="s">
        <v>326</v>
      </c>
      <c r="C276" s="8">
        <v>4720516.3</v>
      </c>
      <c r="D276" s="8">
        <v>4720516.3</v>
      </c>
      <c r="E276" s="8">
        <v>3934000</v>
      </c>
      <c r="F276" s="8">
        <f t="shared" si="12"/>
        <v>83.338341613183289</v>
      </c>
      <c r="G276" s="8">
        <f t="shared" si="13"/>
        <v>83.338341613183289</v>
      </c>
      <c r="H276" s="8">
        <v>3635848</v>
      </c>
      <c r="I276" s="8">
        <f t="shared" si="14"/>
        <v>108.20034280861026</v>
      </c>
      <c r="N276" s="16"/>
    </row>
    <row r="277" spans="1:14" ht="25.5" x14ac:dyDescent="0.2">
      <c r="A277" s="4" t="s">
        <v>327</v>
      </c>
      <c r="B277" s="5" t="s">
        <v>328</v>
      </c>
      <c r="C277" s="8">
        <v>4720516.3</v>
      </c>
      <c r="D277" s="8">
        <v>4720516.3</v>
      </c>
      <c r="E277" s="8">
        <v>3934000</v>
      </c>
      <c r="F277" s="8">
        <f t="shared" si="12"/>
        <v>83.338341613183289</v>
      </c>
      <c r="G277" s="8">
        <f t="shared" si="13"/>
        <v>83.338341613183289</v>
      </c>
      <c r="H277" s="8">
        <v>3635848</v>
      </c>
      <c r="I277" s="8">
        <f t="shared" si="14"/>
        <v>108.20034280861026</v>
      </c>
      <c r="J277" s="24">
        <f>C277-D277</f>
        <v>0</v>
      </c>
    </row>
    <row r="278" spans="1:14" ht="25.5" x14ac:dyDescent="0.2">
      <c r="A278" s="4" t="s">
        <v>1126</v>
      </c>
      <c r="B278" s="5" t="s">
        <v>1145</v>
      </c>
      <c r="C278" s="8">
        <v>822155.3</v>
      </c>
      <c r="D278" s="8">
        <v>822155.3</v>
      </c>
      <c r="E278" s="8">
        <v>822155.3</v>
      </c>
      <c r="F278" s="8">
        <f t="shared" si="12"/>
        <v>100</v>
      </c>
      <c r="G278" s="8">
        <f t="shared" si="13"/>
        <v>100</v>
      </c>
      <c r="H278" s="8">
        <v>0</v>
      </c>
      <c r="I278" s="8">
        <v>0</v>
      </c>
      <c r="J278" s="24">
        <f>C278-D278</f>
        <v>0</v>
      </c>
    </row>
    <row r="279" spans="1:14" ht="25.5" x14ac:dyDescent="0.2">
      <c r="A279" s="4" t="s">
        <v>1127</v>
      </c>
      <c r="B279" s="5" t="s">
        <v>1146</v>
      </c>
      <c r="C279" s="8">
        <v>822155.3</v>
      </c>
      <c r="D279" s="8">
        <v>822155.3</v>
      </c>
      <c r="E279" s="8">
        <v>822155.3</v>
      </c>
      <c r="F279" s="8">
        <f t="shared" si="12"/>
        <v>100</v>
      </c>
      <c r="G279" s="8">
        <f t="shared" si="13"/>
        <v>100</v>
      </c>
      <c r="H279" s="8">
        <v>0</v>
      </c>
      <c r="I279" s="8">
        <v>0</v>
      </c>
    </row>
    <row r="280" spans="1:14" ht="25.5" x14ac:dyDescent="0.2">
      <c r="A280" s="4" t="s">
        <v>329</v>
      </c>
      <c r="B280" s="5" t="s">
        <v>330</v>
      </c>
      <c r="C280" s="8">
        <v>1229028</v>
      </c>
      <c r="D280" s="8">
        <v>1229028</v>
      </c>
      <c r="E280" s="8">
        <v>1024190</v>
      </c>
      <c r="F280" s="8">
        <f t="shared" si="12"/>
        <v>83.333333333333343</v>
      </c>
      <c r="G280" s="8">
        <f t="shared" si="13"/>
        <v>83.333333333333343</v>
      </c>
      <c r="H280" s="8">
        <v>699370</v>
      </c>
      <c r="I280" s="8">
        <f t="shared" si="14"/>
        <v>146.44465733445816</v>
      </c>
    </row>
    <row r="281" spans="1:14" ht="38.25" x14ac:dyDescent="0.2">
      <c r="A281" s="4" t="s">
        <v>801</v>
      </c>
      <c r="B281" s="5" t="s">
        <v>331</v>
      </c>
      <c r="C281" s="8">
        <v>1229028</v>
      </c>
      <c r="D281" s="8">
        <v>1229028</v>
      </c>
      <c r="E281" s="8">
        <v>1024190</v>
      </c>
      <c r="F281" s="8">
        <f t="shared" si="12"/>
        <v>83.333333333333343</v>
      </c>
      <c r="G281" s="8">
        <f t="shared" si="13"/>
        <v>83.333333333333343</v>
      </c>
      <c r="H281" s="8">
        <v>699370</v>
      </c>
      <c r="I281" s="8">
        <f t="shared" si="14"/>
        <v>146.44465733445816</v>
      </c>
    </row>
    <row r="282" spans="1:14" ht="25.5" x14ac:dyDescent="0.2">
      <c r="A282" s="4" t="s">
        <v>332</v>
      </c>
      <c r="B282" s="5" t="s">
        <v>333</v>
      </c>
      <c r="C282" s="8">
        <v>214793</v>
      </c>
      <c r="D282" s="8">
        <v>214793</v>
      </c>
      <c r="E282" s="8">
        <v>178993</v>
      </c>
      <c r="F282" s="8">
        <f t="shared" si="12"/>
        <v>83.33279017472637</v>
      </c>
      <c r="G282" s="8">
        <f t="shared" si="13"/>
        <v>83.33279017472637</v>
      </c>
      <c r="H282" s="8">
        <v>186283</v>
      </c>
      <c r="I282" s="8">
        <f t="shared" si="14"/>
        <v>96.086599421310581</v>
      </c>
    </row>
    <row r="283" spans="1:14" ht="38.25" x14ac:dyDescent="0.2">
      <c r="A283" s="4" t="s">
        <v>334</v>
      </c>
      <c r="B283" s="5" t="s">
        <v>335</v>
      </c>
      <c r="C283" s="8">
        <v>214793</v>
      </c>
      <c r="D283" s="8">
        <v>214793</v>
      </c>
      <c r="E283" s="8">
        <v>178993</v>
      </c>
      <c r="F283" s="8">
        <f t="shared" si="12"/>
        <v>83.33279017472637</v>
      </c>
      <c r="G283" s="8">
        <f t="shared" si="13"/>
        <v>83.33279017472637</v>
      </c>
      <c r="H283" s="8">
        <v>186283</v>
      </c>
      <c r="I283" s="8">
        <f t="shared" si="14"/>
        <v>96.086599421310581</v>
      </c>
    </row>
    <row r="284" spans="1:14" ht="51" x14ac:dyDescent="0.2">
      <c r="A284" s="4" t="s">
        <v>1001</v>
      </c>
      <c r="B284" s="5" t="s">
        <v>1024</v>
      </c>
      <c r="C284" s="8">
        <v>504000</v>
      </c>
      <c r="D284" s="8">
        <v>504000</v>
      </c>
      <c r="E284" s="8">
        <v>504000</v>
      </c>
      <c r="F284" s="8">
        <f t="shared" si="12"/>
        <v>100</v>
      </c>
      <c r="G284" s="8">
        <f t="shared" si="13"/>
        <v>100</v>
      </c>
      <c r="H284" s="8">
        <v>0</v>
      </c>
      <c r="I284" s="8">
        <v>0</v>
      </c>
    </row>
    <row r="285" spans="1:14" ht="63.75" x14ac:dyDescent="0.2">
      <c r="A285" s="4" t="s">
        <v>1002</v>
      </c>
      <c r="B285" s="5" t="s">
        <v>1025</v>
      </c>
      <c r="C285" s="8">
        <v>504000</v>
      </c>
      <c r="D285" s="8">
        <v>504000</v>
      </c>
      <c r="E285" s="8">
        <v>504000</v>
      </c>
      <c r="F285" s="8">
        <f t="shared" si="12"/>
        <v>100</v>
      </c>
      <c r="G285" s="8">
        <f t="shared" si="13"/>
        <v>100</v>
      </c>
      <c r="H285" s="8">
        <v>0</v>
      </c>
      <c r="I285" s="8">
        <v>0</v>
      </c>
    </row>
    <row r="286" spans="1:14" s="16" customFormat="1" ht="38.25" x14ac:dyDescent="0.2">
      <c r="A286" s="4" t="s">
        <v>1230</v>
      </c>
      <c r="B286" s="5" t="s">
        <v>1241</v>
      </c>
      <c r="C286" s="8">
        <v>0</v>
      </c>
      <c r="D286" s="8">
        <v>80325</v>
      </c>
      <c r="E286" s="8">
        <v>80325</v>
      </c>
      <c r="F286" s="8">
        <v>0</v>
      </c>
      <c r="G286" s="8">
        <f t="shared" si="13"/>
        <v>100</v>
      </c>
      <c r="H286" s="8">
        <v>0</v>
      </c>
      <c r="I286" s="8">
        <v>0</v>
      </c>
      <c r="N286" s="12"/>
    </row>
    <row r="287" spans="1:14" s="16" customFormat="1" ht="38.25" x14ac:dyDescent="0.2">
      <c r="A287" s="4" t="s">
        <v>1231</v>
      </c>
      <c r="B287" s="5" t="s">
        <v>1242</v>
      </c>
      <c r="C287" s="8">
        <v>0</v>
      </c>
      <c r="D287" s="8">
        <v>80325</v>
      </c>
      <c r="E287" s="8">
        <v>80325</v>
      </c>
      <c r="F287" s="8">
        <v>0</v>
      </c>
      <c r="G287" s="8">
        <f t="shared" si="13"/>
        <v>100</v>
      </c>
      <c r="H287" s="8">
        <v>0</v>
      </c>
      <c r="I287" s="8">
        <v>0</v>
      </c>
      <c r="N287" s="12"/>
    </row>
    <row r="288" spans="1:14" s="16" customFormat="1" ht="63.75" x14ac:dyDescent="0.2">
      <c r="A288" s="4" t="s">
        <v>1102</v>
      </c>
      <c r="B288" s="5" t="s">
        <v>1109</v>
      </c>
      <c r="C288" s="8">
        <v>0</v>
      </c>
      <c r="D288" s="8">
        <v>109504.2</v>
      </c>
      <c r="E288" s="8">
        <v>109504.2</v>
      </c>
      <c r="F288" s="8">
        <v>0</v>
      </c>
      <c r="G288" s="8">
        <f t="shared" si="13"/>
        <v>100</v>
      </c>
      <c r="H288" s="8">
        <v>0</v>
      </c>
      <c r="I288" s="8">
        <v>0</v>
      </c>
      <c r="J288" s="16">
        <f>-109504.2</f>
        <v>-109504.2</v>
      </c>
      <c r="N288" s="12"/>
    </row>
    <row r="289" spans="1:14" s="16" customFormat="1" ht="63.75" x14ac:dyDescent="0.2">
      <c r="A289" s="4" t="s">
        <v>1103</v>
      </c>
      <c r="B289" s="5" t="s">
        <v>1110</v>
      </c>
      <c r="C289" s="8">
        <v>0</v>
      </c>
      <c r="D289" s="8">
        <v>109504.2</v>
      </c>
      <c r="E289" s="8">
        <v>109504.2</v>
      </c>
      <c r="F289" s="8">
        <v>0</v>
      </c>
      <c r="G289" s="8">
        <f t="shared" si="13"/>
        <v>100</v>
      </c>
      <c r="H289" s="8">
        <v>0</v>
      </c>
      <c r="I289" s="8">
        <v>0</v>
      </c>
    </row>
    <row r="290" spans="1:14" s="16" customFormat="1" ht="76.5" x14ac:dyDescent="0.2">
      <c r="A290" s="4" t="s">
        <v>1128</v>
      </c>
      <c r="B290" s="5" t="s">
        <v>1147</v>
      </c>
      <c r="C290" s="8">
        <v>0</v>
      </c>
      <c r="D290" s="8">
        <v>47885</v>
      </c>
      <c r="E290" s="8">
        <v>47885</v>
      </c>
      <c r="F290" s="8">
        <v>0</v>
      </c>
      <c r="G290" s="8">
        <f t="shared" si="13"/>
        <v>100</v>
      </c>
      <c r="H290" s="8">
        <v>0</v>
      </c>
      <c r="I290" s="8">
        <v>0</v>
      </c>
      <c r="J290" s="40">
        <f>C290-D290</f>
        <v>-47885</v>
      </c>
    </row>
    <row r="291" spans="1:14" ht="76.5" x14ac:dyDescent="0.2">
      <c r="A291" s="4" t="s">
        <v>1232</v>
      </c>
      <c r="B291" s="5" t="s">
        <v>1148</v>
      </c>
      <c r="C291" s="8">
        <v>0</v>
      </c>
      <c r="D291" s="8">
        <v>47885</v>
      </c>
      <c r="E291" s="8">
        <v>47885</v>
      </c>
      <c r="F291" s="8">
        <v>0</v>
      </c>
      <c r="G291" s="8">
        <f t="shared" si="13"/>
        <v>100</v>
      </c>
      <c r="H291" s="8">
        <v>0</v>
      </c>
      <c r="I291" s="8">
        <v>0</v>
      </c>
      <c r="N291" s="16"/>
    </row>
    <row r="292" spans="1:14" ht="25.5" x14ac:dyDescent="0.2">
      <c r="A292" s="4" t="s">
        <v>336</v>
      </c>
      <c r="B292" s="5" t="s">
        <v>337</v>
      </c>
      <c r="C292" s="8">
        <v>9681375.9000000004</v>
      </c>
      <c r="D292" s="8">
        <f>D293+D295+D297+D299+D300+D302+D303+D304+D306+D308+D310+D312+D314+D318+D320+D322+D324+D326+D328+D330+D332+D334+D336+D338+D340+D342+D344+D346+D348+D350+D352+D354+D357+D359+D360+D362+D364+D366+D368+D370+D372+D374+D376+D378+D380+D382+D385+D386+D390+D391+D393+D396+D397+D399+D401</f>
        <v>10305385.499999998</v>
      </c>
      <c r="E292" s="8">
        <v>5086197.2703100005</v>
      </c>
      <c r="F292" s="8">
        <f t="shared" si="12"/>
        <v>52.53589286115831</v>
      </c>
      <c r="G292" s="8">
        <f t="shared" si="13"/>
        <v>49.354750196487082</v>
      </c>
      <c r="H292" s="8">
        <v>2316463.41218</v>
      </c>
      <c r="I292" s="8" t="s">
        <v>1313</v>
      </c>
      <c r="N292" s="16"/>
    </row>
    <row r="293" spans="1:14" ht="25.5" x14ac:dyDescent="0.2">
      <c r="A293" s="4" t="s">
        <v>802</v>
      </c>
      <c r="B293" s="5" t="s">
        <v>930</v>
      </c>
      <c r="C293" s="8">
        <v>3230.2</v>
      </c>
      <c r="D293" s="8">
        <v>3230.2</v>
      </c>
      <c r="E293" s="8">
        <v>0</v>
      </c>
      <c r="F293" s="8">
        <f t="shared" si="12"/>
        <v>0</v>
      </c>
      <c r="G293" s="8">
        <f t="shared" si="13"/>
        <v>0</v>
      </c>
      <c r="H293" s="8">
        <v>0</v>
      </c>
      <c r="I293" s="8">
        <v>0</v>
      </c>
      <c r="N293" s="16"/>
    </row>
    <row r="294" spans="1:14" ht="38.25" x14ac:dyDescent="0.2">
      <c r="A294" s="4" t="s">
        <v>803</v>
      </c>
      <c r="B294" s="5" t="s">
        <v>931</v>
      </c>
      <c r="C294" s="8">
        <v>3230.2</v>
      </c>
      <c r="D294" s="8">
        <v>3230.2</v>
      </c>
      <c r="E294" s="8">
        <v>0</v>
      </c>
      <c r="F294" s="8">
        <f t="shared" si="12"/>
        <v>0</v>
      </c>
      <c r="G294" s="8">
        <f t="shared" si="13"/>
        <v>0</v>
      </c>
      <c r="H294" s="8">
        <v>0</v>
      </c>
      <c r="I294" s="8">
        <v>0</v>
      </c>
    </row>
    <row r="295" spans="1:14" x14ac:dyDescent="0.2">
      <c r="A295" s="4" t="s">
        <v>338</v>
      </c>
      <c r="B295" s="5" t="s">
        <v>339</v>
      </c>
      <c r="C295" s="8">
        <v>605701</v>
      </c>
      <c r="D295" s="8">
        <v>605701</v>
      </c>
      <c r="E295" s="8">
        <v>4360.1042600000001</v>
      </c>
      <c r="F295" s="8">
        <f t="shared" si="12"/>
        <v>0.71984432252877251</v>
      </c>
      <c r="G295" s="8">
        <f t="shared" si="13"/>
        <v>0.71984432252877251</v>
      </c>
      <c r="H295" s="8">
        <v>0</v>
      </c>
      <c r="I295" s="8">
        <v>0</v>
      </c>
    </row>
    <row r="296" spans="1:14" ht="25.5" x14ac:dyDescent="0.2">
      <c r="A296" s="4" t="s">
        <v>340</v>
      </c>
      <c r="B296" s="5" t="s">
        <v>341</v>
      </c>
      <c r="C296" s="8">
        <v>605701</v>
      </c>
      <c r="D296" s="8">
        <v>605701</v>
      </c>
      <c r="E296" s="8">
        <v>4360.1042600000001</v>
      </c>
      <c r="F296" s="8">
        <f t="shared" si="12"/>
        <v>0.71984432252877251</v>
      </c>
      <c r="G296" s="8">
        <f t="shared" si="13"/>
        <v>0.71984432252877251</v>
      </c>
      <c r="H296" s="8">
        <v>0</v>
      </c>
      <c r="I296" s="8">
        <v>0</v>
      </c>
    </row>
    <row r="297" spans="1:14" ht="25.5" x14ac:dyDescent="0.2">
      <c r="A297" s="4" t="s">
        <v>342</v>
      </c>
      <c r="B297" s="5" t="s">
        <v>343</v>
      </c>
      <c r="C297" s="8">
        <v>4676.2</v>
      </c>
      <c r="D297" s="8">
        <v>4676.2</v>
      </c>
      <c r="E297" s="8">
        <v>3857.2164700000003</v>
      </c>
      <c r="F297" s="8">
        <f t="shared" si="12"/>
        <v>82.48613126042514</v>
      </c>
      <c r="G297" s="8">
        <f t="shared" si="13"/>
        <v>82.48613126042514</v>
      </c>
      <c r="H297" s="8">
        <v>1257.64282</v>
      </c>
      <c r="I297" s="8" t="s">
        <v>1313</v>
      </c>
    </row>
    <row r="298" spans="1:14" ht="38.25" x14ac:dyDescent="0.2">
      <c r="A298" s="4" t="s">
        <v>344</v>
      </c>
      <c r="B298" s="5" t="s">
        <v>345</v>
      </c>
      <c r="C298" s="8">
        <v>4676.2</v>
      </c>
      <c r="D298" s="8">
        <v>4676.2</v>
      </c>
      <c r="E298" s="8">
        <v>3857.2164700000003</v>
      </c>
      <c r="F298" s="8">
        <f t="shared" si="12"/>
        <v>82.48613126042514</v>
      </c>
      <c r="G298" s="8">
        <f t="shared" si="13"/>
        <v>82.48613126042514</v>
      </c>
      <c r="H298" s="8">
        <v>1257.64282</v>
      </c>
      <c r="I298" s="8" t="s">
        <v>1313</v>
      </c>
    </row>
    <row r="299" spans="1:14" ht="38.25" x14ac:dyDescent="0.2">
      <c r="A299" s="4" t="s">
        <v>346</v>
      </c>
      <c r="B299" s="5" t="s">
        <v>347</v>
      </c>
      <c r="C299" s="8">
        <v>482.4</v>
      </c>
      <c r="D299" s="8">
        <v>482.4</v>
      </c>
      <c r="E299" s="8">
        <v>0</v>
      </c>
      <c r="F299" s="8">
        <f t="shared" si="12"/>
        <v>0</v>
      </c>
      <c r="G299" s="8">
        <f t="shared" si="13"/>
        <v>0</v>
      </c>
      <c r="H299" s="8">
        <v>0</v>
      </c>
      <c r="I299" s="8">
        <v>0</v>
      </c>
    </row>
    <row r="300" spans="1:14" ht="38.25" x14ac:dyDescent="0.2">
      <c r="A300" s="4" t="s">
        <v>804</v>
      </c>
      <c r="B300" s="5" t="s">
        <v>348</v>
      </c>
      <c r="C300" s="8">
        <v>7640.3</v>
      </c>
      <c r="D300" s="8">
        <v>7640.3</v>
      </c>
      <c r="E300" s="8">
        <v>5480.6096100000004</v>
      </c>
      <c r="F300" s="8">
        <f t="shared" si="12"/>
        <v>71.732911142232638</v>
      </c>
      <c r="G300" s="8">
        <f t="shared" si="13"/>
        <v>71.732911142232638</v>
      </c>
      <c r="H300" s="8">
        <v>5986.2154900000005</v>
      </c>
      <c r="I300" s="8">
        <f t="shared" si="14"/>
        <v>91.553830949710772</v>
      </c>
    </row>
    <row r="301" spans="1:14" ht="51" x14ac:dyDescent="0.2">
      <c r="A301" s="4" t="s">
        <v>805</v>
      </c>
      <c r="B301" s="5" t="s">
        <v>349</v>
      </c>
      <c r="C301" s="8">
        <v>7640.3</v>
      </c>
      <c r="D301" s="8">
        <v>7640.3</v>
      </c>
      <c r="E301" s="8">
        <v>5480.6096100000004</v>
      </c>
      <c r="F301" s="8">
        <f t="shared" si="12"/>
        <v>71.732911142232638</v>
      </c>
      <c r="G301" s="8">
        <f t="shared" si="13"/>
        <v>71.732911142232638</v>
      </c>
      <c r="H301" s="8">
        <v>5986.2154900000005</v>
      </c>
      <c r="I301" s="8">
        <f t="shared" si="14"/>
        <v>91.553830949710772</v>
      </c>
    </row>
    <row r="302" spans="1:14" ht="38.25" x14ac:dyDescent="0.2">
      <c r="A302" s="4" t="s">
        <v>350</v>
      </c>
      <c r="B302" s="5" t="s">
        <v>351</v>
      </c>
      <c r="C302" s="8">
        <v>45758.3</v>
      </c>
      <c r="D302" s="8">
        <v>45758.3</v>
      </c>
      <c r="E302" s="8">
        <v>42710.99929</v>
      </c>
      <c r="F302" s="8">
        <f t="shared" si="12"/>
        <v>93.340441602944153</v>
      </c>
      <c r="G302" s="8">
        <f t="shared" si="13"/>
        <v>93.340441602944153</v>
      </c>
      <c r="H302" s="8">
        <v>37633.677280000004</v>
      </c>
      <c r="I302" s="8">
        <f t="shared" si="14"/>
        <v>113.49143208149441</v>
      </c>
    </row>
    <row r="303" spans="1:14" ht="38.25" x14ac:dyDescent="0.2">
      <c r="A303" s="4" t="s">
        <v>806</v>
      </c>
      <c r="B303" s="5" t="s">
        <v>352</v>
      </c>
      <c r="C303" s="8">
        <v>728363.3</v>
      </c>
      <c r="D303" s="8">
        <v>819257.2</v>
      </c>
      <c r="E303" s="8">
        <v>666261.78324000002</v>
      </c>
      <c r="F303" s="8">
        <f t="shared" si="12"/>
        <v>91.473826762001877</v>
      </c>
      <c r="G303" s="8">
        <f t="shared" si="13"/>
        <v>81.325105624949046</v>
      </c>
      <c r="H303" s="8">
        <v>651113.8382</v>
      </c>
      <c r="I303" s="8">
        <f t="shared" si="14"/>
        <v>102.32646645659942</v>
      </c>
    </row>
    <row r="304" spans="1:14" ht="51" x14ac:dyDescent="0.2">
      <c r="A304" s="4" t="s">
        <v>353</v>
      </c>
      <c r="B304" s="5" t="s">
        <v>354</v>
      </c>
      <c r="C304" s="8">
        <v>5712</v>
      </c>
      <c r="D304" s="8">
        <v>5712</v>
      </c>
      <c r="E304" s="8">
        <v>2519.1860200000001</v>
      </c>
      <c r="F304" s="8">
        <f t="shared" si="12"/>
        <v>44.103396708683476</v>
      </c>
      <c r="G304" s="8">
        <f t="shared" si="13"/>
        <v>44.103396708683476</v>
      </c>
      <c r="H304" s="8">
        <v>3187.7836699999998</v>
      </c>
      <c r="I304" s="8">
        <f t="shared" si="14"/>
        <v>79.026253999224494</v>
      </c>
    </row>
    <row r="305" spans="1:14" ht="63.75" x14ac:dyDescent="0.2">
      <c r="A305" s="4" t="s">
        <v>355</v>
      </c>
      <c r="B305" s="5" t="s">
        <v>356</v>
      </c>
      <c r="C305" s="8">
        <v>5712</v>
      </c>
      <c r="D305" s="8">
        <v>5712</v>
      </c>
      <c r="E305" s="8">
        <v>2519.1860200000001</v>
      </c>
      <c r="F305" s="8">
        <f t="shared" si="12"/>
        <v>44.103396708683476</v>
      </c>
      <c r="G305" s="8">
        <f t="shared" si="13"/>
        <v>44.103396708683476</v>
      </c>
      <c r="H305" s="8">
        <v>3187.7836699999998</v>
      </c>
      <c r="I305" s="8">
        <f t="shared" si="14"/>
        <v>79.026253999224494</v>
      </c>
    </row>
    <row r="306" spans="1:14" ht="38.25" x14ac:dyDescent="0.2">
      <c r="A306" s="4" t="s">
        <v>807</v>
      </c>
      <c r="B306" s="5" t="s">
        <v>357</v>
      </c>
      <c r="C306" s="8">
        <v>8779.7999999999993</v>
      </c>
      <c r="D306" s="8">
        <v>8779.7999999999993</v>
      </c>
      <c r="E306" s="8">
        <v>6556.4666699999998</v>
      </c>
      <c r="F306" s="8">
        <f t="shared" si="12"/>
        <v>74.676720084739983</v>
      </c>
      <c r="G306" s="8">
        <f t="shared" si="13"/>
        <v>74.676720084739983</v>
      </c>
      <c r="H306" s="8">
        <v>6795.1245499999995</v>
      </c>
      <c r="I306" s="8">
        <f t="shared" si="14"/>
        <v>96.487807129304201</v>
      </c>
    </row>
    <row r="307" spans="1:14" ht="38.25" x14ac:dyDescent="0.2">
      <c r="A307" s="4" t="s">
        <v>808</v>
      </c>
      <c r="B307" s="5" t="s">
        <v>358</v>
      </c>
      <c r="C307" s="8">
        <v>8779.7999999999993</v>
      </c>
      <c r="D307" s="8">
        <v>8779.7999999999993</v>
      </c>
      <c r="E307" s="8">
        <v>6556.4666699999998</v>
      </c>
      <c r="F307" s="8">
        <f t="shared" si="12"/>
        <v>74.676720084739983</v>
      </c>
      <c r="G307" s="8">
        <f t="shared" si="13"/>
        <v>74.676720084739983</v>
      </c>
      <c r="H307" s="8">
        <v>6795.1245499999995</v>
      </c>
      <c r="I307" s="8">
        <f t="shared" si="14"/>
        <v>96.487807129304201</v>
      </c>
    </row>
    <row r="308" spans="1:14" ht="38.25" x14ac:dyDescent="0.2">
      <c r="A308" s="4" t="s">
        <v>359</v>
      </c>
      <c r="B308" s="5" t="s">
        <v>360</v>
      </c>
      <c r="C308" s="8">
        <v>432809</v>
      </c>
      <c r="D308" s="8">
        <v>432809</v>
      </c>
      <c r="E308" s="8">
        <v>70730.118799999997</v>
      </c>
      <c r="F308" s="8">
        <f t="shared" si="12"/>
        <v>16.34210905965449</v>
      </c>
      <c r="G308" s="8">
        <f t="shared" si="13"/>
        <v>16.34210905965449</v>
      </c>
      <c r="H308" s="8">
        <v>58411.032530000004</v>
      </c>
      <c r="I308" s="8">
        <f t="shared" si="14"/>
        <v>121.09034156119888</v>
      </c>
    </row>
    <row r="309" spans="1:14" ht="51" x14ac:dyDescent="0.2">
      <c r="A309" s="4" t="s">
        <v>361</v>
      </c>
      <c r="B309" s="5" t="s">
        <v>362</v>
      </c>
      <c r="C309" s="8">
        <v>432809</v>
      </c>
      <c r="D309" s="8">
        <v>432809</v>
      </c>
      <c r="E309" s="8">
        <v>70730.118799999997</v>
      </c>
      <c r="F309" s="8">
        <f t="shared" si="12"/>
        <v>16.34210905965449</v>
      </c>
      <c r="G309" s="8">
        <f t="shared" si="13"/>
        <v>16.34210905965449</v>
      </c>
      <c r="H309" s="8">
        <v>58411.032530000004</v>
      </c>
      <c r="I309" s="8">
        <f t="shared" si="14"/>
        <v>121.09034156119888</v>
      </c>
    </row>
    <row r="310" spans="1:14" ht="51" x14ac:dyDescent="0.2">
      <c r="A310" s="4" t="s">
        <v>1003</v>
      </c>
      <c r="B310" s="5" t="s">
        <v>363</v>
      </c>
      <c r="C310" s="8">
        <v>30870</v>
      </c>
      <c r="D310" s="8">
        <v>30870</v>
      </c>
      <c r="E310" s="8">
        <v>0</v>
      </c>
      <c r="F310" s="8">
        <f t="shared" si="12"/>
        <v>0</v>
      </c>
      <c r="G310" s="8">
        <f t="shared" si="13"/>
        <v>0</v>
      </c>
      <c r="H310" s="8">
        <v>3600</v>
      </c>
      <c r="I310" s="8">
        <f t="shared" si="14"/>
        <v>0</v>
      </c>
    </row>
    <row r="311" spans="1:14" ht="63.75" x14ac:dyDescent="0.2">
      <c r="A311" s="4" t="s">
        <v>1004</v>
      </c>
      <c r="B311" s="5" t="s">
        <v>364</v>
      </c>
      <c r="C311" s="8">
        <v>30870</v>
      </c>
      <c r="D311" s="8">
        <v>30870</v>
      </c>
      <c r="E311" s="8">
        <v>0</v>
      </c>
      <c r="F311" s="8">
        <f t="shared" si="12"/>
        <v>0</v>
      </c>
      <c r="G311" s="8">
        <f t="shared" si="13"/>
        <v>0</v>
      </c>
      <c r="H311" s="8">
        <v>3600</v>
      </c>
      <c r="I311" s="8">
        <f t="shared" si="14"/>
        <v>0</v>
      </c>
    </row>
    <row r="312" spans="1:14" ht="51" x14ac:dyDescent="0.2">
      <c r="A312" s="4" t="s">
        <v>1005</v>
      </c>
      <c r="B312" s="5" t="s">
        <v>932</v>
      </c>
      <c r="C312" s="8">
        <v>32506.3</v>
      </c>
      <c r="D312" s="8">
        <v>32506.3</v>
      </c>
      <c r="E312" s="8">
        <v>3457.6858700000003</v>
      </c>
      <c r="F312" s="8">
        <f t="shared" si="12"/>
        <v>10.636971510138036</v>
      </c>
      <c r="G312" s="8">
        <f t="shared" si="13"/>
        <v>10.636971510138036</v>
      </c>
      <c r="H312" s="8">
        <v>0</v>
      </c>
      <c r="I312" s="8">
        <v>0</v>
      </c>
    </row>
    <row r="313" spans="1:14" ht="63.75" x14ac:dyDescent="0.2">
      <c r="A313" s="4" t="s">
        <v>1006</v>
      </c>
      <c r="B313" s="5" t="s">
        <v>933</v>
      </c>
      <c r="C313" s="8">
        <v>32506.3</v>
      </c>
      <c r="D313" s="8">
        <v>32506.3</v>
      </c>
      <c r="E313" s="8">
        <v>3457.6858700000003</v>
      </c>
      <c r="F313" s="8">
        <f t="shared" si="12"/>
        <v>10.636971510138036</v>
      </c>
      <c r="G313" s="8">
        <f t="shared" si="13"/>
        <v>10.636971510138036</v>
      </c>
      <c r="H313" s="8">
        <v>0</v>
      </c>
      <c r="I313" s="8">
        <v>0</v>
      </c>
    </row>
    <row r="314" spans="1:14" ht="39" x14ac:dyDescent="0.25">
      <c r="A314" s="4" t="s">
        <v>809</v>
      </c>
      <c r="B314" s="41" t="s">
        <v>365</v>
      </c>
      <c r="C314" s="8">
        <v>116209.8</v>
      </c>
      <c r="D314" s="8">
        <v>116209.8</v>
      </c>
      <c r="E314" s="8">
        <v>48233.308010000001</v>
      </c>
      <c r="F314" s="8">
        <f t="shared" si="12"/>
        <v>41.505370467895133</v>
      </c>
      <c r="G314" s="8">
        <f t="shared" si="13"/>
        <v>41.505370467895133</v>
      </c>
      <c r="H314" s="8">
        <v>20947.493920000001</v>
      </c>
      <c r="I314" s="8" t="s">
        <v>1313</v>
      </c>
    </row>
    <row r="315" spans="1:14" ht="39" x14ac:dyDescent="0.25">
      <c r="A315" s="4" t="s">
        <v>810</v>
      </c>
      <c r="B315" s="41" t="s">
        <v>366</v>
      </c>
      <c r="C315" s="8">
        <v>116209.8</v>
      </c>
      <c r="D315" s="8">
        <v>116209.8</v>
      </c>
      <c r="E315" s="8">
        <v>48233.308010000001</v>
      </c>
      <c r="F315" s="8">
        <f t="shared" si="12"/>
        <v>41.505370467895133</v>
      </c>
      <c r="G315" s="8">
        <f t="shared" si="13"/>
        <v>41.505370467895133</v>
      </c>
      <c r="H315" s="8">
        <v>20947.493920000001</v>
      </c>
      <c r="I315" s="8" t="s">
        <v>1313</v>
      </c>
    </row>
    <row r="316" spans="1:14" ht="38.25" x14ac:dyDescent="0.2">
      <c r="A316" s="4" t="s">
        <v>1268</v>
      </c>
      <c r="B316" s="5" t="s">
        <v>1269</v>
      </c>
      <c r="C316" s="8">
        <v>0</v>
      </c>
      <c r="D316" s="8">
        <v>0</v>
      </c>
      <c r="E316" s="8">
        <v>0</v>
      </c>
      <c r="F316" s="8">
        <v>0</v>
      </c>
      <c r="G316" s="8">
        <v>0</v>
      </c>
      <c r="H316" s="8">
        <v>17428.399120000002</v>
      </c>
      <c r="I316" s="8">
        <f t="shared" si="14"/>
        <v>0</v>
      </c>
    </row>
    <row r="317" spans="1:14" ht="51" x14ac:dyDescent="0.2">
      <c r="A317" s="4" t="s">
        <v>1270</v>
      </c>
      <c r="B317" s="5" t="s">
        <v>1271</v>
      </c>
      <c r="C317" s="8">
        <v>0</v>
      </c>
      <c r="D317" s="8">
        <v>0</v>
      </c>
      <c r="E317" s="8">
        <v>0</v>
      </c>
      <c r="F317" s="8">
        <v>0</v>
      </c>
      <c r="G317" s="8">
        <v>0</v>
      </c>
      <c r="H317" s="8">
        <v>17428.399120000002</v>
      </c>
      <c r="I317" s="8">
        <f t="shared" si="14"/>
        <v>0</v>
      </c>
    </row>
    <row r="318" spans="1:14" s="16" customFormat="1" ht="38.25" x14ac:dyDescent="0.2">
      <c r="A318" s="4" t="s">
        <v>811</v>
      </c>
      <c r="B318" s="5" t="s">
        <v>367</v>
      </c>
      <c r="C318" s="8">
        <v>15161.3</v>
      </c>
      <c r="D318" s="8">
        <v>15161.3</v>
      </c>
      <c r="E318" s="8">
        <v>12655.728300000001</v>
      </c>
      <c r="F318" s="8">
        <f t="shared" si="12"/>
        <v>83.473899335808937</v>
      </c>
      <c r="G318" s="8">
        <f t="shared" si="13"/>
        <v>83.473899335808937</v>
      </c>
      <c r="H318" s="8">
        <v>15307.915570000001</v>
      </c>
      <c r="I318" s="8">
        <f t="shared" si="14"/>
        <v>82.674406205912987</v>
      </c>
      <c r="N318" s="12"/>
    </row>
    <row r="319" spans="1:14" ht="38.25" x14ac:dyDescent="0.2">
      <c r="A319" s="4" t="s">
        <v>812</v>
      </c>
      <c r="B319" s="5" t="s">
        <v>368</v>
      </c>
      <c r="C319" s="8">
        <v>15161.3</v>
      </c>
      <c r="D319" s="8">
        <v>15161.3</v>
      </c>
      <c r="E319" s="8">
        <v>12655.728300000001</v>
      </c>
      <c r="F319" s="8">
        <f t="shared" si="12"/>
        <v>83.473899335808937</v>
      </c>
      <c r="G319" s="8">
        <f t="shared" si="13"/>
        <v>83.473899335808937</v>
      </c>
      <c r="H319" s="8">
        <v>15307.915570000001</v>
      </c>
      <c r="I319" s="8">
        <f t="shared" si="14"/>
        <v>82.674406205912987</v>
      </c>
    </row>
    <row r="320" spans="1:14" x14ac:dyDescent="0.2">
      <c r="A320" s="4" t="s">
        <v>369</v>
      </c>
      <c r="B320" s="5" t="s">
        <v>370</v>
      </c>
      <c r="C320" s="8">
        <v>59848</v>
      </c>
      <c r="D320" s="8">
        <v>59848</v>
      </c>
      <c r="E320" s="8">
        <v>6890.4627599999994</v>
      </c>
      <c r="F320" s="8">
        <f t="shared" si="12"/>
        <v>11.513271554604998</v>
      </c>
      <c r="G320" s="8">
        <f t="shared" si="13"/>
        <v>11.513271554604998</v>
      </c>
      <c r="H320" s="8">
        <v>634.42898000000002</v>
      </c>
      <c r="I320" s="8" t="s">
        <v>1313</v>
      </c>
    </row>
    <row r="321" spans="1:14" ht="25.5" x14ac:dyDescent="0.2">
      <c r="A321" s="4" t="s">
        <v>371</v>
      </c>
      <c r="B321" s="5" t="s">
        <v>372</v>
      </c>
      <c r="C321" s="8">
        <v>59848</v>
      </c>
      <c r="D321" s="8">
        <v>59848</v>
      </c>
      <c r="E321" s="8">
        <v>6890.4627599999994</v>
      </c>
      <c r="F321" s="8">
        <f t="shared" si="12"/>
        <v>11.513271554604998</v>
      </c>
      <c r="G321" s="8">
        <f t="shared" si="13"/>
        <v>11.513271554604998</v>
      </c>
      <c r="H321" s="8">
        <v>634.42898000000002</v>
      </c>
      <c r="I321" s="8" t="s">
        <v>1313</v>
      </c>
      <c r="N321" s="16"/>
    </row>
    <row r="322" spans="1:14" ht="26.25" x14ac:dyDescent="0.25">
      <c r="A322" s="4" t="s">
        <v>373</v>
      </c>
      <c r="B322" s="41" t="s">
        <v>374</v>
      </c>
      <c r="C322" s="8">
        <v>26998.7</v>
      </c>
      <c r="D322" s="8">
        <v>26998.7</v>
      </c>
      <c r="E322" s="8">
        <v>12819.560880000001</v>
      </c>
      <c r="F322" s="8">
        <f t="shared" si="12"/>
        <v>47.482141288284254</v>
      </c>
      <c r="G322" s="8">
        <f t="shared" si="13"/>
        <v>47.482141288284254</v>
      </c>
      <c r="H322" s="8">
        <v>17714.505370000003</v>
      </c>
      <c r="I322" s="8">
        <f t="shared" si="14"/>
        <v>72.367591486411328</v>
      </c>
      <c r="N322" s="16"/>
    </row>
    <row r="323" spans="1:14" ht="39" x14ac:dyDescent="0.25">
      <c r="A323" s="4" t="s">
        <v>375</v>
      </c>
      <c r="B323" s="41" t="s">
        <v>376</v>
      </c>
      <c r="C323" s="8">
        <v>26998.7</v>
      </c>
      <c r="D323" s="8">
        <v>26998.7</v>
      </c>
      <c r="E323" s="8">
        <v>12819.560880000001</v>
      </c>
      <c r="F323" s="8">
        <f t="shared" si="12"/>
        <v>47.482141288284254</v>
      </c>
      <c r="G323" s="8">
        <f t="shared" si="13"/>
        <v>47.482141288284254</v>
      </c>
      <c r="H323" s="8">
        <v>17714.505370000003</v>
      </c>
      <c r="I323" s="8">
        <f t="shared" si="14"/>
        <v>72.367591486411328</v>
      </c>
      <c r="N323" s="16"/>
    </row>
    <row r="324" spans="1:14" ht="38.25" x14ac:dyDescent="0.2">
      <c r="A324" s="4" t="s">
        <v>813</v>
      </c>
      <c r="B324" s="5" t="s">
        <v>934</v>
      </c>
      <c r="C324" s="8">
        <v>221331.20000000001</v>
      </c>
      <c r="D324" s="8">
        <v>221331.20000000001</v>
      </c>
      <c r="E324" s="8">
        <v>0</v>
      </c>
      <c r="F324" s="8">
        <f t="shared" si="12"/>
        <v>0</v>
      </c>
      <c r="G324" s="8">
        <f t="shared" si="13"/>
        <v>0</v>
      </c>
      <c r="H324" s="8">
        <v>0</v>
      </c>
      <c r="I324" s="8">
        <v>0</v>
      </c>
    </row>
    <row r="325" spans="1:14" ht="38.25" x14ac:dyDescent="0.2">
      <c r="A325" s="4" t="s">
        <v>814</v>
      </c>
      <c r="B325" s="5" t="s">
        <v>935</v>
      </c>
      <c r="C325" s="8">
        <v>221331.20000000001</v>
      </c>
      <c r="D325" s="8">
        <v>221331.20000000001</v>
      </c>
      <c r="E325" s="8">
        <v>0</v>
      </c>
      <c r="F325" s="8">
        <f t="shared" si="12"/>
        <v>0</v>
      </c>
      <c r="G325" s="8">
        <f t="shared" si="13"/>
        <v>0</v>
      </c>
      <c r="H325" s="8">
        <v>0</v>
      </c>
      <c r="I325" s="8">
        <v>0</v>
      </c>
    </row>
    <row r="326" spans="1:14" x14ac:dyDescent="0.2">
      <c r="A326" s="4" t="s">
        <v>377</v>
      </c>
      <c r="B326" s="5" t="s">
        <v>378</v>
      </c>
      <c r="C326" s="8">
        <v>12866.9</v>
      </c>
      <c r="D326" s="8">
        <v>12866.9</v>
      </c>
      <c r="E326" s="8">
        <v>3559.0385299999998</v>
      </c>
      <c r="F326" s="8">
        <f t="shared" si="12"/>
        <v>27.660419603789567</v>
      </c>
      <c r="G326" s="8">
        <f t="shared" si="13"/>
        <v>27.660419603789567</v>
      </c>
      <c r="H326" s="8">
        <v>4863.2044400000004</v>
      </c>
      <c r="I326" s="8">
        <f t="shared" si="14"/>
        <v>73.182992282347882</v>
      </c>
    </row>
    <row r="327" spans="1:14" ht="25.5" x14ac:dyDescent="0.2">
      <c r="A327" s="4" t="s">
        <v>379</v>
      </c>
      <c r="B327" s="5" t="s">
        <v>380</v>
      </c>
      <c r="C327" s="8">
        <v>12866.9</v>
      </c>
      <c r="D327" s="8">
        <v>12866.9</v>
      </c>
      <c r="E327" s="8">
        <v>3559.0385299999998</v>
      </c>
      <c r="F327" s="8">
        <f t="shared" si="12"/>
        <v>27.660419603789567</v>
      </c>
      <c r="G327" s="8">
        <f t="shared" si="13"/>
        <v>27.660419603789567</v>
      </c>
      <c r="H327" s="8">
        <v>4863.2044400000004</v>
      </c>
      <c r="I327" s="8">
        <f t="shared" si="14"/>
        <v>73.182992282347882</v>
      </c>
    </row>
    <row r="328" spans="1:14" ht="25.5" x14ac:dyDescent="0.2">
      <c r="A328" s="4" t="s">
        <v>381</v>
      </c>
      <c r="B328" s="5" t="s">
        <v>382</v>
      </c>
      <c r="C328" s="8">
        <v>62061.5</v>
      </c>
      <c r="D328" s="8">
        <v>62061.5</v>
      </c>
      <c r="E328" s="8">
        <v>51021.728020000002</v>
      </c>
      <c r="F328" s="8">
        <f t="shared" si="12"/>
        <v>82.211561144993269</v>
      </c>
      <c r="G328" s="8">
        <f t="shared" si="13"/>
        <v>82.211561144993269</v>
      </c>
      <c r="H328" s="8">
        <v>6197.1828299999997</v>
      </c>
      <c r="I328" s="8" t="s">
        <v>1313</v>
      </c>
    </row>
    <row r="329" spans="1:14" ht="25.5" x14ac:dyDescent="0.2">
      <c r="A329" s="4" t="s">
        <v>383</v>
      </c>
      <c r="B329" s="5" t="s">
        <v>384</v>
      </c>
      <c r="C329" s="8">
        <v>62061.5</v>
      </c>
      <c r="D329" s="8">
        <v>62061.5</v>
      </c>
      <c r="E329" s="8">
        <v>51021.728020000002</v>
      </c>
      <c r="F329" s="8">
        <f t="shared" si="12"/>
        <v>82.211561144993269</v>
      </c>
      <c r="G329" s="8">
        <f t="shared" si="13"/>
        <v>82.211561144993269</v>
      </c>
      <c r="H329" s="8">
        <v>6197.1828299999997</v>
      </c>
      <c r="I329" s="8" t="s">
        <v>1313</v>
      </c>
    </row>
    <row r="330" spans="1:14" ht="25.5" x14ac:dyDescent="0.2">
      <c r="A330" s="4" t="s">
        <v>385</v>
      </c>
      <c r="B330" s="5" t="s">
        <v>386</v>
      </c>
      <c r="C330" s="8">
        <v>49085.3</v>
      </c>
      <c r="D330" s="8">
        <v>49085.3</v>
      </c>
      <c r="E330" s="8">
        <v>34497.648030000004</v>
      </c>
      <c r="F330" s="8">
        <f t="shared" si="12"/>
        <v>70.281016984718448</v>
      </c>
      <c r="G330" s="8">
        <f t="shared" si="13"/>
        <v>70.281016984718448</v>
      </c>
      <c r="H330" s="8">
        <v>5820.2244800000008</v>
      </c>
      <c r="I330" s="8" t="s">
        <v>1313</v>
      </c>
    </row>
    <row r="331" spans="1:14" ht="38.25" x14ac:dyDescent="0.2">
      <c r="A331" s="4" t="s">
        <v>387</v>
      </c>
      <c r="B331" s="5" t="s">
        <v>388</v>
      </c>
      <c r="C331" s="8">
        <v>49085.3</v>
      </c>
      <c r="D331" s="8">
        <v>49085.3</v>
      </c>
      <c r="E331" s="8">
        <v>34497.648030000004</v>
      </c>
      <c r="F331" s="8">
        <f t="shared" si="12"/>
        <v>70.281016984718448</v>
      </c>
      <c r="G331" s="8">
        <f t="shared" si="13"/>
        <v>70.281016984718448</v>
      </c>
      <c r="H331" s="8">
        <v>5820.2244800000008</v>
      </c>
      <c r="I331" s="8" t="s">
        <v>1313</v>
      </c>
    </row>
    <row r="332" spans="1:14" ht="38.25" x14ac:dyDescent="0.2">
      <c r="A332" s="4" t="s">
        <v>389</v>
      </c>
      <c r="B332" s="5" t="s">
        <v>390</v>
      </c>
      <c r="C332" s="8">
        <v>396771.2</v>
      </c>
      <c r="D332" s="8">
        <v>396771.2</v>
      </c>
      <c r="E332" s="8">
        <v>194844.30434</v>
      </c>
      <c r="F332" s="8">
        <f t="shared" si="12"/>
        <v>49.107471595720661</v>
      </c>
      <c r="G332" s="8">
        <f t="shared" si="13"/>
        <v>49.107471595720661</v>
      </c>
      <c r="H332" s="8">
        <v>18360.363219999999</v>
      </c>
      <c r="I332" s="8" t="s">
        <v>1313</v>
      </c>
    </row>
    <row r="333" spans="1:14" ht="51" x14ac:dyDescent="0.2">
      <c r="A333" s="4" t="s">
        <v>391</v>
      </c>
      <c r="B333" s="5" t="s">
        <v>392</v>
      </c>
      <c r="C333" s="8">
        <v>396771.2</v>
      </c>
      <c r="D333" s="8">
        <v>396771.2</v>
      </c>
      <c r="E333" s="8">
        <v>194844.30434</v>
      </c>
      <c r="F333" s="8">
        <f t="shared" si="12"/>
        <v>49.107471595720661</v>
      </c>
      <c r="G333" s="8">
        <f t="shared" si="13"/>
        <v>49.107471595720661</v>
      </c>
      <c r="H333" s="8">
        <v>18360.363219999999</v>
      </c>
      <c r="I333" s="8" t="s">
        <v>1313</v>
      </c>
    </row>
    <row r="334" spans="1:14" s="16" customFormat="1" ht="38.25" x14ac:dyDescent="0.2">
      <c r="A334" s="4" t="s">
        <v>1233</v>
      </c>
      <c r="B334" s="5" t="s">
        <v>1243</v>
      </c>
      <c r="C334" s="8">
        <v>262729.90000000002</v>
      </c>
      <c r="D334" s="8">
        <v>262729.90000000002</v>
      </c>
      <c r="E334" s="8">
        <v>0</v>
      </c>
      <c r="F334" s="8">
        <f t="shared" si="12"/>
        <v>0</v>
      </c>
      <c r="G334" s="8">
        <f t="shared" si="13"/>
        <v>0</v>
      </c>
      <c r="H334" s="8">
        <v>0</v>
      </c>
      <c r="I334" s="8">
        <v>0</v>
      </c>
      <c r="N334" s="12"/>
    </row>
    <row r="335" spans="1:14" s="16" customFormat="1" ht="38.25" x14ac:dyDescent="0.2">
      <c r="A335" s="4" t="s">
        <v>1234</v>
      </c>
      <c r="B335" s="5" t="s">
        <v>1244</v>
      </c>
      <c r="C335" s="8">
        <v>262729.90000000002</v>
      </c>
      <c r="D335" s="8">
        <v>262729.90000000002</v>
      </c>
      <c r="E335" s="8">
        <v>0</v>
      </c>
      <c r="F335" s="8">
        <f t="shared" si="12"/>
        <v>0</v>
      </c>
      <c r="G335" s="8">
        <f t="shared" si="13"/>
        <v>0</v>
      </c>
      <c r="H335" s="8">
        <v>0</v>
      </c>
      <c r="I335" s="8">
        <v>0</v>
      </c>
      <c r="N335" s="12"/>
    </row>
    <row r="336" spans="1:14" s="16" customFormat="1" ht="25.5" x14ac:dyDescent="0.2">
      <c r="A336" s="4" t="s">
        <v>393</v>
      </c>
      <c r="B336" s="5" t="s">
        <v>394</v>
      </c>
      <c r="C336" s="8">
        <v>165796.20000000001</v>
      </c>
      <c r="D336" s="8">
        <v>165796.20000000001</v>
      </c>
      <c r="E336" s="8">
        <v>0</v>
      </c>
      <c r="F336" s="8">
        <f t="shared" si="12"/>
        <v>0</v>
      </c>
      <c r="G336" s="8">
        <f t="shared" si="13"/>
        <v>0</v>
      </c>
      <c r="H336" s="8">
        <v>0</v>
      </c>
      <c r="I336" s="8">
        <v>0</v>
      </c>
      <c r="N336" s="12"/>
    </row>
    <row r="337" spans="1:14" s="16" customFormat="1" ht="25.5" x14ac:dyDescent="0.2">
      <c r="A337" s="4" t="s">
        <v>395</v>
      </c>
      <c r="B337" s="5" t="s">
        <v>396</v>
      </c>
      <c r="C337" s="8">
        <v>165796.20000000001</v>
      </c>
      <c r="D337" s="8">
        <v>165796.20000000001</v>
      </c>
      <c r="E337" s="8">
        <v>0</v>
      </c>
      <c r="F337" s="8">
        <f t="shared" si="12"/>
        <v>0</v>
      </c>
      <c r="G337" s="8">
        <f t="shared" si="13"/>
        <v>0</v>
      </c>
      <c r="H337" s="8">
        <v>0</v>
      </c>
      <c r="I337" s="8">
        <v>0</v>
      </c>
    </row>
    <row r="338" spans="1:14" s="16" customFormat="1" x14ac:dyDescent="0.2">
      <c r="A338" s="4" t="s">
        <v>815</v>
      </c>
      <c r="B338" s="5" t="s">
        <v>936</v>
      </c>
      <c r="C338" s="8">
        <v>16425.900000000001</v>
      </c>
      <c r="D338" s="8">
        <v>16425.900000000001</v>
      </c>
      <c r="E338" s="8">
        <v>5668.4813899999999</v>
      </c>
      <c r="F338" s="8">
        <f t="shared" si="12"/>
        <v>34.509411295575887</v>
      </c>
      <c r="G338" s="8">
        <f t="shared" si="13"/>
        <v>34.509411295575887</v>
      </c>
      <c r="H338" s="8">
        <v>0</v>
      </c>
      <c r="I338" s="8">
        <v>0</v>
      </c>
    </row>
    <row r="339" spans="1:14" s="16" customFormat="1" ht="25.5" x14ac:dyDescent="0.2">
      <c r="A339" s="4" t="s">
        <v>816</v>
      </c>
      <c r="B339" s="5" t="s">
        <v>937</v>
      </c>
      <c r="C339" s="8">
        <v>16425.900000000001</v>
      </c>
      <c r="D339" s="8">
        <v>16425.900000000001</v>
      </c>
      <c r="E339" s="8">
        <v>5668.4813899999999</v>
      </c>
      <c r="F339" s="8">
        <f t="shared" si="12"/>
        <v>34.509411295575887</v>
      </c>
      <c r="G339" s="8">
        <f t="shared" si="13"/>
        <v>34.509411295575887</v>
      </c>
      <c r="H339" s="8">
        <v>0</v>
      </c>
      <c r="I339" s="8">
        <v>0</v>
      </c>
    </row>
    <row r="340" spans="1:14" s="16" customFormat="1" ht="38.25" x14ac:dyDescent="0.2">
      <c r="A340" s="4" t="s">
        <v>817</v>
      </c>
      <c r="B340" s="5" t="s">
        <v>938</v>
      </c>
      <c r="C340" s="8">
        <v>116577.5</v>
      </c>
      <c r="D340" s="8">
        <v>116577.5</v>
      </c>
      <c r="E340" s="8">
        <v>56175.243799999997</v>
      </c>
      <c r="F340" s="8">
        <f t="shared" ref="F340:F412" si="15">E340/C340*100</f>
        <v>48.187037635907444</v>
      </c>
      <c r="G340" s="8">
        <f t="shared" ref="G340:G412" si="16">E340/D340*100</f>
        <v>48.187037635907444</v>
      </c>
      <c r="H340" s="8">
        <v>0</v>
      </c>
      <c r="I340" s="8">
        <v>0</v>
      </c>
    </row>
    <row r="341" spans="1:14" s="16" customFormat="1" ht="51" x14ac:dyDescent="0.2">
      <c r="A341" s="4" t="s">
        <v>818</v>
      </c>
      <c r="B341" s="5" t="s">
        <v>939</v>
      </c>
      <c r="C341" s="8">
        <v>116577.5</v>
      </c>
      <c r="D341" s="8">
        <v>116577.5</v>
      </c>
      <c r="E341" s="8">
        <v>56175.243799999997</v>
      </c>
      <c r="F341" s="8">
        <f t="shared" si="15"/>
        <v>48.187037635907444</v>
      </c>
      <c r="G341" s="8">
        <f t="shared" si="16"/>
        <v>48.187037635907444</v>
      </c>
      <c r="H341" s="8">
        <v>0</v>
      </c>
      <c r="I341" s="8">
        <v>0</v>
      </c>
    </row>
    <row r="342" spans="1:14" ht="51" x14ac:dyDescent="0.2">
      <c r="A342" s="4" t="s">
        <v>819</v>
      </c>
      <c r="B342" s="5" t="s">
        <v>940</v>
      </c>
      <c r="C342" s="8">
        <v>9240</v>
      </c>
      <c r="D342" s="8">
        <v>9240</v>
      </c>
      <c r="E342" s="8">
        <v>6720</v>
      </c>
      <c r="F342" s="8">
        <f t="shared" si="15"/>
        <v>72.727272727272734</v>
      </c>
      <c r="G342" s="8">
        <f t="shared" si="16"/>
        <v>72.727272727272734</v>
      </c>
      <c r="H342" s="8">
        <v>0</v>
      </c>
      <c r="I342" s="8">
        <v>0</v>
      </c>
      <c r="N342" s="16"/>
    </row>
    <row r="343" spans="1:14" ht="51" x14ac:dyDescent="0.2">
      <c r="A343" s="4" t="s">
        <v>1007</v>
      </c>
      <c r="B343" s="5" t="s">
        <v>941</v>
      </c>
      <c r="C343" s="8">
        <v>9240</v>
      </c>
      <c r="D343" s="8">
        <v>9240</v>
      </c>
      <c r="E343" s="8">
        <v>6720</v>
      </c>
      <c r="F343" s="8">
        <f t="shared" si="15"/>
        <v>72.727272727272734</v>
      </c>
      <c r="G343" s="8">
        <f t="shared" si="16"/>
        <v>72.727272727272734</v>
      </c>
      <c r="H343" s="8">
        <v>0</v>
      </c>
      <c r="I343" s="8">
        <v>0</v>
      </c>
      <c r="N343" s="16"/>
    </row>
    <row r="344" spans="1:14" x14ac:dyDescent="0.2">
      <c r="A344" s="4" t="s">
        <v>820</v>
      </c>
      <c r="B344" s="5" t="s">
        <v>942</v>
      </c>
      <c r="C344" s="8">
        <v>158793</v>
      </c>
      <c r="D344" s="8">
        <v>158793</v>
      </c>
      <c r="E344" s="8">
        <v>0</v>
      </c>
      <c r="F344" s="8">
        <f t="shared" si="15"/>
        <v>0</v>
      </c>
      <c r="G344" s="8">
        <f t="shared" si="16"/>
        <v>0</v>
      </c>
      <c r="H344" s="8">
        <v>0</v>
      </c>
      <c r="I344" s="8">
        <v>0</v>
      </c>
      <c r="N344" s="16"/>
    </row>
    <row r="345" spans="1:14" ht="25.5" x14ac:dyDescent="0.2">
      <c r="A345" s="4" t="s">
        <v>821</v>
      </c>
      <c r="B345" s="5" t="s">
        <v>943</v>
      </c>
      <c r="C345" s="8">
        <v>158793</v>
      </c>
      <c r="D345" s="8">
        <v>158793</v>
      </c>
      <c r="E345" s="8">
        <v>0</v>
      </c>
      <c r="F345" s="8">
        <f t="shared" si="15"/>
        <v>0</v>
      </c>
      <c r="G345" s="8">
        <f t="shared" si="16"/>
        <v>0</v>
      </c>
      <c r="H345" s="8">
        <v>0</v>
      </c>
      <c r="I345" s="8">
        <v>0</v>
      </c>
    </row>
    <row r="346" spans="1:14" ht="38.25" x14ac:dyDescent="0.2">
      <c r="A346" s="4" t="s">
        <v>822</v>
      </c>
      <c r="B346" s="5" t="s">
        <v>944</v>
      </c>
      <c r="C346" s="8">
        <v>41742.800000000003</v>
      </c>
      <c r="D346" s="8">
        <v>41742.800000000003</v>
      </c>
      <c r="E346" s="8">
        <v>16730.01743</v>
      </c>
      <c r="F346" s="8">
        <f t="shared" si="15"/>
        <v>40.078809830677379</v>
      </c>
      <c r="G346" s="8">
        <f t="shared" si="16"/>
        <v>40.078809830677379</v>
      </c>
      <c r="H346" s="8">
        <v>0</v>
      </c>
      <c r="I346" s="8">
        <v>0</v>
      </c>
    </row>
    <row r="347" spans="1:14" ht="38.25" x14ac:dyDescent="0.2">
      <c r="A347" s="4" t="s">
        <v>823</v>
      </c>
      <c r="B347" s="5" t="s">
        <v>945</v>
      </c>
      <c r="C347" s="8">
        <v>41742.800000000003</v>
      </c>
      <c r="D347" s="8">
        <v>41742.800000000003</v>
      </c>
      <c r="E347" s="8">
        <v>16730.01743</v>
      </c>
      <c r="F347" s="8">
        <f t="shared" si="15"/>
        <v>40.078809830677379</v>
      </c>
      <c r="G347" s="8">
        <f t="shared" si="16"/>
        <v>40.078809830677379</v>
      </c>
      <c r="H347" s="8">
        <v>0</v>
      </c>
      <c r="I347" s="8">
        <v>0</v>
      </c>
    </row>
    <row r="348" spans="1:14" ht="38.25" x14ac:dyDescent="0.2">
      <c r="A348" s="4" t="s">
        <v>824</v>
      </c>
      <c r="B348" s="5" t="s">
        <v>609</v>
      </c>
      <c r="C348" s="8">
        <v>4745.3999999999996</v>
      </c>
      <c r="D348" s="8">
        <v>4745.3999999999996</v>
      </c>
      <c r="E348" s="8">
        <v>4584.3917799999999</v>
      </c>
      <c r="F348" s="8">
        <f t="shared" si="15"/>
        <v>96.607067475871375</v>
      </c>
      <c r="G348" s="8">
        <f t="shared" si="16"/>
        <v>96.607067475871375</v>
      </c>
      <c r="H348" s="8">
        <v>0</v>
      </c>
      <c r="I348" s="8">
        <v>0</v>
      </c>
    </row>
    <row r="349" spans="1:14" ht="51" x14ac:dyDescent="0.2">
      <c r="A349" s="4" t="s">
        <v>825</v>
      </c>
      <c r="B349" s="5" t="s">
        <v>610</v>
      </c>
      <c r="C349" s="8">
        <v>4745.3999999999996</v>
      </c>
      <c r="D349" s="8">
        <v>4745.3999999999996</v>
      </c>
      <c r="E349" s="8">
        <v>4584.3917799999999</v>
      </c>
      <c r="F349" s="8">
        <f t="shared" si="15"/>
        <v>96.607067475871375</v>
      </c>
      <c r="G349" s="8">
        <f t="shared" si="16"/>
        <v>96.607067475871375</v>
      </c>
      <c r="H349" s="8">
        <v>0</v>
      </c>
      <c r="I349" s="8">
        <v>0</v>
      </c>
    </row>
    <row r="350" spans="1:14" ht="25.5" x14ac:dyDescent="0.2">
      <c r="A350" s="4" t="s">
        <v>1040</v>
      </c>
      <c r="B350" s="5" t="s">
        <v>1049</v>
      </c>
      <c r="C350" s="8">
        <v>809260.6</v>
      </c>
      <c r="D350" s="8">
        <v>1122728.1000000001</v>
      </c>
      <c r="E350" s="8">
        <v>1114812.41925</v>
      </c>
      <c r="F350" s="8">
        <f t="shared" si="15"/>
        <v>137.75691282264327</v>
      </c>
      <c r="G350" s="8">
        <f t="shared" si="16"/>
        <v>99.294960128814807</v>
      </c>
      <c r="H350" s="8">
        <v>0</v>
      </c>
      <c r="I350" s="8">
        <v>0</v>
      </c>
    </row>
    <row r="351" spans="1:14" ht="25.5" x14ac:dyDescent="0.2">
      <c r="A351" s="4" t="s">
        <v>1041</v>
      </c>
      <c r="B351" s="5" t="s">
        <v>1050</v>
      </c>
      <c r="C351" s="8">
        <v>809260.6</v>
      </c>
      <c r="D351" s="8">
        <v>1122728.1000000001</v>
      </c>
      <c r="E351" s="8">
        <v>1114812.41925</v>
      </c>
      <c r="F351" s="8">
        <f t="shared" si="15"/>
        <v>137.75691282264327</v>
      </c>
      <c r="G351" s="8">
        <f t="shared" si="16"/>
        <v>99.294960128814807</v>
      </c>
      <c r="H351" s="8">
        <v>0</v>
      </c>
      <c r="I351" s="8">
        <v>0</v>
      </c>
    </row>
    <row r="352" spans="1:14" ht="38.25" x14ac:dyDescent="0.2">
      <c r="A352" s="4" t="s">
        <v>1235</v>
      </c>
      <c r="B352" s="5" t="s">
        <v>1245</v>
      </c>
      <c r="C352" s="8">
        <v>0</v>
      </c>
      <c r="D352" s="8">
        <v>219648.2</v>
      </c>
      <c r="E352" s="8">
        <v>47450.174030000002</v>
      </c>
      <c r="F352" s="8">
        <v>0</v>
      </c>
      <c r="G352" s="8">
        <f t="shared" si="16"/>
        <v>21.602805773049813</v>
      </c>
      <c r="H352" s="8">
        <v>0</v>
      </c>
      <c r="I352" s="8">
        <v>0</v>
      </c>
    </row>
    <row r="353" spans="1:14" s="16" customFormat="1" ht="38.25" x14ac:dyDescent="0.2">
      <c r="A353" s="4" t="s">
        <v>1219</v>
      </c>
      <c r="B353" s="5" t="s">
        <v>1220</v>
      </c>
      <c r="C353" s="8">
        <v>0</v>
      </c>
      <c r="D353" s="8">
        <v>219648.2</v>
      </c>
      <c r="E353" s="8">
        <v>47450.174030000002</v>
      </c>
      <c r="F353" s="8">
        <v>0</v>
      </c>
      <c r="G353" s="8">
        <f t="shared" si="16"/>
        <v>21.602805773049813</v>
      </c>
      <c r="H353" s="8">
        <v>0</v>
      </c>
      <c r="I353" s="8">
        <v>0</v>
      </c>
      <c r="N353" s="12"/>
    </row>
    <row r="354" spans="1:14" s="16" customFormat="1" ht="51" x14ac:dyDescent="0.2">
      <c r="A354" s="4" t="s">
        <v>397</v>
      </c>
      <c r="B354" s="5" t="s">
        <v>398</v>
      </c>
      <c r="C354" s="8">
        <v>17192</v>
      </c>
      <c r="D354" s="8">
        <v>17192</v>
      </c>
      <c r="E354" s="8">
        <v>15409.58135</v>
      </c>
      <c r="F354" s="8">
        <f t="shared" si="15"/>
        <v>89.632278676128436</v>
      </c>
      <c r="G354" s="8">
        <f t="shared" si="16"/>
        <v>89.632278676128436</v>
      </c>
      <c r="H354" s="8">
        <v>10635.026800000001</v>
      </c>
      <c r="I354" s="8">
        <f t="shared" ref="I340:I412" si="17">E354/H354*100</f>
        <v>144.89461700275169</v>
      </c>
      <c r="N354" s="12"/>
    </row>
    <row r="355" spans="1:14" s="16" customFormat="1" ht="25.5" x14ac:dyDescent="0.2">
      <c r="A355" s="4" t="s">
        <v>1272</v>
      </c>
      <c r="B355" s="5" t="s">
        <v>1273</v>
      </c>
      <c r="C355" s="8">
        <v>0</v>
      </c>
      <c r="D355" s="8">
        <v>0</v>
      </c>
      <c r="E355" s="8">
        <v>0</v>
      </c>
      <c r="F355" s="8">
        <v>0</v>
      </c>
      <c r="G355" s="8">
        <v>0</v>
      </c>
      <c r="H355" s="8">
        <v>2241.9154900000003</v>
      </c>
      <c r="I355" s="8">
        <v>0</v>
      </c>
      <c r="N355" s="12"/>
    </row>
    <row r="356" spans="1:14" s="16" customFormat="1" ht="25.5" x14ac:dyDescent="0.2">
      <c r="A356" s="4" t="s">
        <v>1274</v>
      </c>
      <c r="B356" s="5" t="s">
        <v>1275</v>
      </c>
      <c r="C356" s="8">
        <v>0</v>
      </c>
      <c r="D356" s="8">
        <v>0</v>
      </c>
      <c r="E356" s="8">
        <v>0</v>
      </c>
      <c r="F356" s="8">
        <v>0</v>
      </c>
      <c r="G356" s="8">
        <v>0</v>
      </c>
      <c r="H356" s="8">
        <v>2241.9154900000003</v>
      </c>
      <c r="I356" s="8">
        <v>0</v>
      </c>
      <c r="N356" s="12"/>
    </row>
    <row r="357" spans="1:14" s="16" customFormat="1" ht="51" x14ac:dyDescent="0.2">
      <c r="A357" s="4" t="s">
        <v>826</v>
      </c>
      <c r="B357" s="5" t="s">
        <v>946</v>
      </c>
      <c r="C357" s="8">
        <v>3063.4</v>
      </c>
      <c r="D357" s="8">
        <v>3063.4</v>
      </c>
      <c r="E357" s="8">
        <v>3049.41336</v>
      </c>
      <c r="F357" s="8">
        <f t="shared" si="15"/>
        <v>99.543427564144409</v>
      </c>
      <c r="G357" s="8">
        <f t="shared" si="16"/>
        <v>99.543427564144409</v>
      </c>
      <c r="H357" s="8">
        <v>0</v>
      </c>
      <c r="I357" s="8">
        <v>0</v>
      </c>
      <c r="N357" s="12"/>
    </row>
    <row r="358" spans="1:14" s="16" customFormat="1" ht="51" x14ac:dyDescent="0.2">
      <c r="A358" s="4" t="s">
        <v>827</v>
      </c>
      <c r="B358" s="5" t="s">
        <v>947</v>
      </c>
      <c r="C358" s="8">
        <v>3063.4</v>
      </c>
      <c r="D358" s="8">
        <v>3063.4</v>
      </c>
      <c r="E358" s="8">
        <v>3049.41336</v>
      </c>
      <c r="F358" s="8">
        <f t="shared" si="15"/>
        <v>99.543427564144409</v>
      </c>
      <c r="G358" s="8">
        <f t="shared" si="16"/>
        <v>99.543427564144409</v>
      </c>
      <c r="H358" s="8">
        <v>0</v>
      </c>
      <c r="I358" s="8">
        <v>0</v>
      </c>
    </row>
    <row r="359" spans="1:14" s="16" customFormat="1" ht="38.25" x14ac:dyDescent="0.2">
      <c r="A359" s="4" t="s">
        <v>399</v>
      </c>
      <c r="B359" s="5" t="s">
        <v>400</v>
      </c>
      <c r="C359" s="8">
        <v>19562.599999999999</v>
      </c>
      <c r="D359" s="8">
        <v>19562.599999999999</v>
      </c>
      <c r="E359" s="8">
        <v>15932.341640000001</v>
      </c>
      <c r="F359" s="8">
        <f t="shared" si="15"/>
        <v>81.44286362753418</v>
      </c>
      <c r="G359" s="8">
        <f t="shared" si="16"/>
        <v>81.44286362753418</v>
      </c>
      <c r="H359" s="8">
        <v>18776.632879999997</v>
      </c>
      <c r="I359" s="8">
        <f t="shared" si="17"/>
        <v>84.851963298331285</v>
      </c>
    </row>
    <row r="360" spans="1:14" s="16" customFormat="1" ht="38.25" x14ac:dyDescent="0.2">
      <c r="A360" s="4" t="s">
        <v>401</v>
      </c>
      <c r="B360" s="5" t="s">
        <v>402</v>
      </c>
      <c r="C360" s="8">
        <v>7647</v>
      </c>
      <c r="D360" s="8">
        <v>7647</v>
      </c>
      <c r="E360" s="8">
        <v>5254.5775800000001</v>
      </c>
      <c r="F360" s="8">
        <f t="shared" si="15"/>
        <v>68.714235386426054</v>
      </c>
      <c r="G360" s="8">
        <f t="shared" si="16"/>
        <v>68.714235386426054</v>
      </c>
      <c r="H360" s="8">
        <v>9634</v>
      </c>
      <c r="I360" s="8">
        <f t="shared" si="17"/>
        <v>54.542013493875864</v>
      </c>
    </row>
    <row r="361" spans="1:14" ht="38.25" x14ac:dyDescent="0.2">
      <c r="A361" s="4" t="s">
        <v>403</v>
      </c>
      <c r="B361" s="5" t="s">
        <v>404</v>
      </c>
      <c r="C361" s="8">
        <v>7647</v>
      </c>
      <c r="D361" s="8">
        <v>7647</v>
      </c>
      <c r="E361" s="8">
        <v>5254.5775800000001</v>
      </c>
      <c r="F361" s="8">
        <f t="shared" si="15"/>
        <v>68.714235386426054</v>
      </c>
      <c r="G361" s="8">
        <f t="shared" si="16"/>
        <v>68.714235386426054</v>
      </c>
      <c r="H361" s="8">
        <v>9634</v>
      </c>
      <c r="I361" s="8">
        <f t="shared" si="17"/>
        <v>54.542013493875864</v>
      </c>
      <c r="N361" s="16"/>
    </row>
    <row r="362" spans="1:14" ht="38.25" x14ac:dyDescent="0.2">
      <c r="A362" s="4" t="s">
        <v>405</v>
      </c>
      <c r="B362" s="5" t="s">
        <v>406</v>
      </c>
      <c r="C362" s="8">
        <v>29756.9</v>
      </c>
      <c r="D362" s="8">
        <v>29756.9</v>
      </c>
      <c r="E362" s="8">
        <v>22938.83538</v>
      </c>
      <c r="F362" s="8">
        <f t="shared" si="15"/>
        <v>77.087449902375582</v>
      </c>
      <c r="G362" s="8">
        <f t="shared" si="16"/>
        <v>77.087449902375582</v>
      </c>
      <c r="H362" s="8">
        <v>27281.000829999997</v>
      </c>
      <c r="I362" s="8">
        <f t="shared" si="17"/>
        <v>84.083555155993167</v>
      </c>
      <c r="N362" s="16"/>
    </row>
    <row r="363" spans="1:14" ht="38.25" x14ac:dyDescent="0.2">
      <c r="A363" s="4" t="s">
        <v>407</v>
      </c>
      <c r="B363" s="5" t="s">
        <v>408</v>
      </c>
      <c r="C363" s="8">
        <v>29756.9</v>
      </c>
      <c r="D363" s="8">
        <v>29756.9</v>
      </c>
      <c r="E363" s="8">
        <v>22938.83538</v>
      </c>
      <c r="F363" s="8">
        <f t="shared" si="15"/>
        <v>77.087449902375582</v>
      </c>
      <c r="G363" s="8">
        <f t="shared" si="16"/>
        <v>77.087449902375582</v>
      </c>
      <c r="H363" s="8">
        <v>27281.000829999997</v>
      </c>
      <c r="I363" s="8">
        <f t="shared" si="17"/>
        <v>84.083555155993167</v>
      </c>
      <c r="N363" s="16"/>
    </row>
    <row r="364" spans="1:14" ht="25.5" x14ac:dyDescent="0.2">
      <c r="A364" s="4" t="s">
        <v>828</v>
      </c>
      <c r="B364" s="5" t="s">
        <v>948</v>
      </c>
      <c r="C364" s="8">
        <v>44576.9</v>
      </c>
      <c r="D364" s="8">
        <v>44576.9</v>
      </c>
      <c r="E364" s="8">
        <v>8885.4873100000004</v>
      </c>
      <c r="F364" s="8">
        <f t="shared" si="15"/>
        <v>19.932941299193079</v>
      </c>
      <c r="G364" s="8">
        <f t="shared" si="16"/>
        <v>19.932941299193079</v>
      </c>
      <c r="H364" s="8">
        <v>0</v>
      </c>
      <c r="I364" s="8">
        <v>0</v>
      </c>
    </row>
    <row r="365" spans="1:14" ht="25.5" x14ac:dyDescent="0.2">
      <c r="A365" s="4" t="s">
        <v>829</v>
      </c>
      <c r="B365" s="5" t="s">
        <v>949</v>
      </c>
      <c r="C365" s="8">
        <v>44576.9</v>
      </c>
      <c r="D365" s="8">
        <v>44576.9</v>
      </c>
      <c r="E365" s="8">
        <v>8885.4873100000004</v>
      </c>
      <c r="F365" s="8">
        <f t="shared" si="15"/>
        <v>19.932941299193079</v>
      </c>
      <c r="G365" s="8">
        <f t="shared" si="16"/>
        <v>19.932941299193079</v>
      </c>
      <c r="H365" s="8">
        <v>0</v>
      </c>
      <c r="I365" s="8">
        <v>0</v>
      </c>
    </row>
    <row r="366" spans="1:14" ht="38.25" x14ac:dyDescent="0.2">
      <c r="A366" s="4" t="s">
        <v>830</v>
      </c>
      <c r="B366" s="5" t="s">
        <v>950</v>
      </c>
      <c r="C366" s="8">
        <v>29086.2</v>
      </c>
      <c r="D366" s="8">
        <v>29086.2</v>
      </c>
      <c r="E366" s="8">
        <v>3334.1780400000002</v>
      </c>
      <c r="F366" s="8">
        <f t="shared" si="15"/>
        <v>11.463092600614724</v>
      </c>
      <c r="G366" s="8">
        <f t="shared" si="16"/>
        <v>11.463092600614724</v>
      </c>
      <c r="H366" s="8">
        <v>0</v>
      </c>
      <c r="I366" s="8">
        <v>0</v>
      </c>
    </row>
    <row r="367" spans="1:14" ht="38.25" x14ac:dyDescent="0.2">
      <c r="A367" s="4" t="s">
        <v>831</v>
      </c>
      <c r="B367" s="5" t="s">
        <v>951</v>
      </c>
      <c r="C367" s="8">
        <v>29086.2</v>
      </c>
      <c r="D367" s="8">
        <v>29086.2</v>
      </c>
      <c r="E367" s="8">
        <v>3334.1780400000002</v>
      </c>
      <c r="F367" s="8">
        <f t="shared" si="15"/>
        <v>11.463092600614724</v>
      </c>
      <c r="G367" s="8">
        <f t="shared" si="16"/>
        <v>11.463092600614724</v>
      </c>
      <c r="H367" s="8">
        <v>0</v>
      </c>
      <c r="I367" s="8">
        <v>0</v>
      </c>
    </row>
    <row r="368" spans="1:14" ht="25.5" x14ac:dyDescent="0.2">
      <c r="A368" s="4" t="s">
        <v>832</v>
      </c>
      <c r="B368" s="5" t="s">
        <v>952</v>
      </c>
      <c r="C368" s="8">
        <v>45364.2</v>
      </c>
      <c r="D368" s="8">
        <v>45364.2</v>
      </c>
      <c r="E368" s="8">
        <v>1991.43</v>
      </c>
      <c r="F368" s="8">
        <f t="shared" si="15"/>
        <v>4.3898713082122027</v>
      </c>
      <c r="G368" s="8">
        <f t="shared" si="16"/>
        <v>4.3898713082122027</v>
      </c>
      <c r="H368" s="8">
        <v>0</v>
      </c>
      <c r="I368" s="8">
        <v>0</v>
      </c>
    </row>
    <row r="369" spans="1:14" ht="38.25" x14ac:dyDescent="0.2">
      <c r="A369" s="4" t="s">
        <v>833</v>
      </c>
      <c r="B369" s="5" t="s">
        <v>953</v>
      </c>
      <c r="C369" s="8">
        <v>45364.2</v>
      </c>
      <c r="D369" s="8">
        <v>45364.2</v>
      </c>
      <c r="E369" s="8">
        <v>1991.43</v>
      </c>
      <c r="F369" s="8">
        <f t="shared" si="15"/>
        <v>4.3898713082122027</v>
      </c>
      <c r="G369" s="8">
        <f t="shared" si="16"/>
        <v>4.3898713082122027</v>
      </c>
      <c r="H369" s="8">
        <v>0</v>
      </c>
      <c r="I369" s="8">
        <v>0</v>
      </c>
    </row>
    <row r="370" spans="1:14" ht="25.5" x14ac:dyDescent="0.2">
      <c r="A370" s="4" t="s">
        <v>409</v>
      </c>
      <c r="B370" s="5" t="s">
        <v>410</v>
      </c>
      <c r="C370" s="8">
        <v>21295.5</v>
      </c>
      <c r="D370" s="8">
        <v>21295.5</v>
      </c>
      <c r="E370" s="8">
        <v>21255.892010000003</v>
      </c>
      <c r="F370" s="8">
        <f t="shared" si="15"/>
        <v>99.814007701157536</v>
      </c>
      <c r="G370" s="8">
        <f t="shared" si="16"/>
        <v>99.814007701157536</v>
      </c>
      <c r="H370" s="8">
        <v>35710.077950000006</v>
      </c>
      <c r="I370" s="8">
        <f t="shared" si="17"/>
        <v>59.523510533249905</v>
      </c>
    </row>
    <row r="371" spans="1:14" s="16" customFormat="1" ht="25.5" x14ac:dyDescent="0.2">
      <c r="A371" s="4" t="s">
        <v>411</v>
      </c>
      <c r="B371" s="5" t="s">
        <v>412</v>
      </c>
      <c r="C371" s="8">
        <v>21295.5</v>
      </c>
      <c r="D371" s="8">
        <v>21295.5</v>
      </c>
      <c r="E371" s="8">
        <v>21255.892010000003</v>
      </c>
      <c r="F371" s="8">
        <f t="shared" si="15"/>
        <v>99.814007701157536</v>
      </c>
      <c r="G371" s="8">
        <f t="shared" si="16"/>
        <v>99.814007701157536</v>
      </c>
      <c r="H371" s="8">
        <v>35710.077950000006</v>
      </c>
      <c r="I371" s="8">
        <f t="shared" si="17"/>
        <v>59.523510533249905</v>
      </c>
      <c r="N371" s="12"/>
    </row>
    <row r="372" spans="1:14" ht="25.5" x14ac:dyDescent="0.2">
      <c r="A372" s="4" t="s">
        <v>834</v>
      </c>
      <c r="B372" s="5" t="s">
        <v>954</v>
      </c>
      <c r="C372" s="8">
        <v>142891.1</v>
      </c>
      <c r="D372" s="8">
        <v>142891.1</v>
      </c>
      <c r="E372" s="8">
        <v>26702.820780000002</v>
      </c>
      <c r="F372" s="8">
        <f t="shared" si="15"/>
        <v>18.687532519520111</v>
      </c>
      <c r="G372" s="8">
        <f t="shared" si="16"/>
        <v>18.687532519520111</v>
      </c>
      <c r="H372" s="8">
        <v>0</v>
      </c>
      <c r="I372" s="8">
        <v>0</v>
      </c>
    </row>
    <row r="373" spans="1:14" ht="38.25" x14ac:dyDescent="0.2">
      <c r="A373" s="4" t="s">
        <v>835</v>
      </c>
      <c r="B373" s="5" t="s">
        <v>955</v>
      </c>
      <c r="C373" s="8">
        <v>142891.1</v>
      </c>
      <c r="D373" s="8">
        <v>142891.1</v>
      </c>
      <c r="E373" s="8">
        <v>26702.820780000002</v>
      </c>
      <c r="F373" s="8">
        <f t="shared" si="15"/>
        <v>18.687532519520111</v>
      </c>
      <c r="G373" s="8">
        <f t="shared" si="16"/>
        <v>18.687532519520111</v>
      </c>
      <c r="H373" s="8">
        <v>0</v>
      </c>
      <c r="I373" s="8">
        <v>0</v>
      </c>
    </row>
    <row r="374" spans="1:14" ht="25.5" x14ac:dyDescent="0.2">
      <c r="A374" s="4" t="s">
        <v>836</v>
      </c>
      <c r="B374" s="5" t="s">
        <v>956</v>
      </c>
      <c r="C374" s="8">
        <v>238421.7</v>
      </c>
      <c r="D374" s="8">
        <v>238421.7</v>
      </c>
      <c r="E374" s="8">
        <v>217434.59891999999</v>
      </c>
      <c r="F374" s="8">
        <f t="shared" si="15"/>
        <v>91.197487024041848</v>
      </c>
      <c r="G374" s="8">
        <f t="shared" si="16"/>
        <v>91.197487024041848</v>
      </c>
      <c r="H374" s="8">
        <v>0</v>
      </c>
      <c r="I374" s="8">
        <v>0</v>
      </c>
      <c r="N374" s="16"/>
    </row>
    <row r="375" spans="1:14" ht="38.25" x14ac:dyDescent="0.2">
      <c r="A375" s="4" t="s">
        <v>837</v>
      </c>
      <c r="B375" s="5" t="s">
        <v>957</v>
      </c>
      <c r="C375" s="8">
        <v>238421.7</v>
      </c>
      <c r="D375" s="8">
        <v>238421.7</v>
      </c>
      <c r="E375" s="8">
        <v>217434.59891999999</v>
      </c>
      <c r="F375" s="8">
        <f t="shared" si="15"/>
        <v>91.197487024041848</v>
      </c>
      <c r="G375" s="8">
        <f t="shared" si="16"/>
        <v>91.197487024041848</v>
      </c>
      <c r="H375" s="8">
        <f>124090.4+74417.3+34219</f>
        <v>232726.7</v>
      </c>
      <c r="I375" s="8">
        <f t="shared" si="17"/>
        <v>93.429159146758835</v>
      </c>
    </row>
    <row r="376" spans="1:14" ht="25.5" x14ac:dyDescent="0.2">
      <c r="A376" s="4" t="s">
        <v>413</v>
      </c>
      <c r="B376" s="5" t="s">
        <v>414</v>
      </c>
      <c r="C376" s="8">
        <v>13600</v>
      </c>
      <c r="D376" s="8">
        <v>13600</v>
      </c>
      <c r="E376" s="8">
        <v>4321.3159100000003</v>
      </c>
      <c r="F376" s="8">
        <f t="shared" si="15"/>
        <v>31.774381691176472</v>
      </c>
      <c r="G376" s="8">
        <f t="shared" si="16"/>
        <v>31.774381691176472</v>
      </c>
      <c r="H376" s="8">
        <v>13291.6</v>
      </c>
      <c r="I376" s="8">
        <f t="shared" si="17"/>
        <v>32.511630729182336</v>
      </c>
    </row>
    <row r="377" spans="1:14" ht="25.5" x14ac:dyDescent="0.2">
      <c r="A377" s="4" t="s">
        <v>415</v>
      </c>
      <c r="B377" s="5" t="s">
        <v>416</v>
      </c>
      <c r="C377" s="8">
        <v>13600</v>
      </c>
      <c r="D377" s="8">
        <v>13600</v>
      </c>
      <c r="E377" s="8">
        <v>4321.3159100000003</v>
      </c>
      <c r="F377" s="8">
        <f t="shared" si="15"/>
        <v>31.774381691176472</v>
      </c>
      <c r="G377" s="8">
        <f t="shared" si="16"/>
        <v>31.774381691176472</v>
      </c>
      <c r="H377" s="8">
        <v>13291.6</v>
      </c>
      <c r="I377" s="8">
        <f t="shared" si="17"/>
        <v>32.511630729182336</v>
      </c>
    </row>
    <row r="378" spans="1:14" x14ac:dyDescent="0.2">
      <c r="A378" s="4" t="s">
        <v>838</v>
      </c>
      <c r="B378" s="5" t="s">
        <v>417</v>
      </c>
      <c r="C378" s="8">
        <v>11511.1</v>
      </c>
      <c r="D378" s="8">
        <v>11511.1</v>
      </c>
      <c r="E378" s="8">
        <v>6522.04126</v>
      </c>
      <c r="F378" s="8">
        <f t="shared" si="15"/>
        <v>56.658714284473241</v>
      </c>
      <c r="G378" s="8">
        <f t="shared" si="16"/>
        <v>56.658714284473241</v>
      </c>
      <c r="H378" s="8">
        <v>31241.176670000001</v>
      </c>
      <c r="I378" s="8">
        <f t="shared" si="17"/>
        <v>20.876426419184551</v>
      </c>
    </row>
    <row r="379" spans="1:14" ht="25.5" x14ac:dyDescent="0.2">
      <c r="A379" s="4" t="s">
        <v>839</v>
      </c>
      <c r="B379" s="5" t="s">
        <v>418</v>
      </c>
      <c r="C379" s="8">
        <v>11511.1</v>
      </c>
      <c r="D379" s="8">
        <v>11511.1</v>
      </c>
      <c r="E379" s="8">
        <v>6522.04126</v>
      </c>
      <c r="F379" s="8">
        <f t="shared" si="15"/>
        <v>56.658714284473241</v>
      </c>
      <c r="G379" s="8">
        <f t="shared" si="16"/>
        <v>56.658714284473241</v>
      </c>
      <c r="H379" s="8">
        <v>31241.176670000001</v>
      </c>
      <c r="I379" s="8">
        <f t="shared" si="17"/>
        <v>20.876426419184551</v>
      </c>
    </row>
    <row r="380" spans="1:14" ht="25.5" x14ac:dyDescent="0.2">
      <c r="A380" s="4" t="s">
        <v>419</v>
      </c>
      <c r="B380" s="5" t="s">
        <v>420</v>
      </c>
      <c r="C380" s="8">
        <v>703328.8</v>
      </c>
      <c r="D380" s="8">
        <v>703328.8</v>
      </c>
      <c r="E380" s="8">
        <v>57917.586659999994</v>
      </c>
      <c r="F380" s="8">
        <f t="shared" si="15"/>
        <v>8.2347810383991078</v>
      </c>
      <c r="G380" s="8">
        <f t="shared" si="16"/>
        <v>8.2347810383991078</v>
      </c>
      <c r="H380" s="8">
        <v>297244.90388</v>
      </c>
      <c r="I380" s="8">
        <f t="shared" si="17"/>
        <v>19.484803912191463</v>
      </c>
    </row>
    <row r="381" spans="1:14" ht="38.25" x14ac:dyDescent="0.2">
      <c r="A381" s="4" t="s">
        <v>421</v>
      </c>
      <c r="B381" s="5" t="s">
        <v>422</v>
      </c>
      <c r="C381" s="8">
        <v>703328.8</v>
      </c>
      <c r="D381" s="8">
        <v>703328.8</v>
      </c>
      <c r="E381" s="8">
        <v>57917.586659999994</v>
      </c>
      <c r="F381" s="8">
        <f t="shared" si="15"/>
        <v>8.2347810383991078</v>
      </c>
      <c r="G381" s="8">
        <f t="shared" si="16"/>
        <v>8.2347810383991078</v>
      </c>
      <c r="H381" s="8">
        <v>297244.90388</v>
      </c>
      <c r="I381" s="8">
        <f t="shared" si="17"/>
        <v>19.484803912191463</v>
      </c>
    </row>
    <row r="382" spans="1:14" s="16" customFormat="1" ht="25.5" x14ac:dyDescent="0.2">
      <c r="A382" s="4" t="s">
        <v>840</v>
      </c>
      <c r="B382" s="5" t="s">
        <v>423</v>
      </c>
      <c r="C382" s="8">
        <v>543100.80000000005</v>
      </c>
      <c r="D382" s="8">
        <v>543100.80000000005</v>
      </c>
      <c r="E382" s="8">
        <v>293100.79995000002</v>
      </c>
      <c r="F382" s="8">
        <f t="shared" si="15"/>
        <v>53.968029498391459</v>
      </c>
      <c r="G382" s="8">
        <f t="shared" si="16"/>
        <v>53.968029498391459</v>
      </c>
      <c r="H382" s="8">
        <v>351314.67119999998</v>
      </c>
      <c r="I382" s="8">
        <f t="shared" si="17"/>
        <v>83.429706749462966</v>
      </c>
      <c r="N382" s="12"/>
    </row>
    <row r="383" spans="1:14" s="16" customFormat="1" ht="38.25" x14ac:dyDescent="0.2">
      <c r="A383" s="4" t="s">
        <v>841</v>
      </c>
      <c r="B383" s="5" t="s">
        <v>424</v>
      </c>
      <c r="C383" s="8">
        <v>543100.80000000005</v>
      </c>
      <c r="D383" s="8">
        <v>543100.80000000005</v>
      </c>
      <c r="E383" s="8">
        <v>293100.79995000002</v>
      </c>
      <c r="F383" s="8">
        <f t="shared" si="15"/>
        <v>53.968029498391459</v>
      </c>
      <c r="G383" s="8">
        <f t="shared" si="16"/>
        <v>53.968029498391459</v>
      </c>
      <c r="H383" s="8">
        <v>351314.67119999998</v>
      </c>
      <c r="I383" s="8">
        <f t="shared" si="17"/>
        <v>83.429706749462966</v>
      </c>
      <c r="N383" s="12"/>
    </row>
    <row r="384" spans="1:14" s="16" customFormat="1" ht="63.75" x14ac:dyDescent="0.2">
      <c r="A384" s="4" t="s">
        <v>1276</v>
      </c>
      <c r="B384" s="5" t="s">
        <v>1277</v>
      </c>
      <c r="C384" s="8">
        <v>0</v>
      </c>
      <c r="D384" s="8">
        <v>0</v>
      </c>
      <c r="E384" s="8">
        <v>0</v>
      </c>
      <c r="F384" s="8">
        <v>0</v>
      </c>
      <c r="G384" s="8">
        <v>0</v>
      </c>
      <c r="H384" s="8">
        <v>1400.3799799999999</v>
      </c>
      <c r="I384" s="8">
        <f t="shared" si="17"/>
        <v>0</v>
      </c>
      <c r="N384" s="12"/>
    </row>
    <row r="385" spans="1:14" s="16" customFormat="1" ht="25.5" x14ac:dyDescent="0.2">
      <c r="A385" s="4" t="s">
        <v>842</v>
      </c>
      <c r="B385" s="5" t="s">
        <v>425</v>
      </c>
      <c r="C385" s="8">
        <v>62447.5</v>
      </c>
      <c r="D385" s="8">
        <v>62447.5</v>
      </c>
      <c r="E385" s="8">
        <v>17160.88521</v>
      </c>
      <c r="F385" s="8">
        <f t="shared" si="15"/>
        <v>27.480499955963012</v>
      </c>
      <c r="G385" s="8">
        <f t="shared" si="16"/>
        <v>27.480499955963012</v>
      </c>
      <c r="H385" s="8">
        <v>56628.856220000001</v>
      </c>
      <c r="I385" s="8">
        <f t="shared" si="17"/>
        <v>30.304135303971002</v>
      </c>
      <c r="N385" s="12"/>
    </row>
    <row r="386" spans="1:14" s="16" customFormat="1" ht="25.5" x14ac:dyDescent="0.2">
      <c r="A386" s="4" t="s">
        <v>426</v>
      </c>
      <c r="B386" s="5" t="s">
        <v>427</v>
      </c>
      <c r="C386" s="8">
        <v>376911</v>
      </c>
      <c r="D386" s="8">
        <v>376911</v>
      </c>
      <c r="E386" s="8">
        <v>132960.87565</v>
      </c>
      <c r="F386" s="8">
        <f t="shared" si="15"/>
        <v>35.276464642846719</v>
      </c>
      <c r="G386" s="8">
        <f t="shared" si="16"/>
        <v>35.276464642846719</v>
      </c>
      <c r="H386" s="8">
        <v>193516.54094000001</v>
      </c>
      <c r="I386" s="8">
        <f t="shared" si="17"/>
        <v>68.707757488919071</v>
      </c>
    </row>
    <row r="387" spans="1:14" s="16" customFormat="1" ht="26.25" x14ac:dyDescent="0.25">
      <c r="A387" s="4" t="s">
        <v>428</v>
      </c>
      <c r="B387" s="41" t="s">
        <v>429</v>
      </c>
      <c r="C387" s="8">
        <v>376911</v>
      </c>
      <c r="D387" s="8">
        <v>376911</v>
      </c>
      <c r="E387" s="8">
        <v>132960.87565</v>
      </c>
      <c r="F387" s="8">
        <f t="shared" si="15"/>
        <v>35.276464642846719</v>
      </c>
      <c r="G387" s="8">
        <f t="shared" si="16"/>
        <v>35.276464642846719</v>
      </c>
      <c r="H387" s="8">
        <v>193516.54094000001</v>
      </c>
      <c r="I387" s="8">
        <f t="shared" si="17"/>
        <v>68.707757488919071</v>
      </c>
    </row>
    <row r="388" spans="1:14" s="16" customFormat="1" x14ac:dyDescent="0.2">
      <c r="A388" s="4" t="s">
        <v>1278</v>
      </c>
      <c r="B388" s="5" t="s">
        <v>1279</v>
      </c>
      <c r="C388" s="8">
        <v>0</v>
      </c>
      <c r="D388" s="8">
        <v>0</v>
      </c>
      <c r="E388" s="8">
        <v>0</v>
      </c>
      <c r="F388" s="8">
        <v>0</v>
      </c>
      <c r="G388" s="8">
        <v>0</v>
      </c>
      <c r="H388" s="8">
        <v>9831.6</v>
      </c>
      <c r="I388" s="8">
        <v>0</v>
      </c>
    </row>
    <row r="389" spans="1:14" s="16" customFormat="1" ht="25.5" x14ac:dyDescent="0.2">
      <c r="A389" s="4" t="s">
        <v>1280</v>
      </c>
      <c r="B389" s="5" t="s">
        <v>1281</v>
      </c>
      <c r="C389" s="8">
        <v>0</v>
      </c>
      <c r="D389" s="8">
        <v>0</v>
      </c>
      <c r="E389" s="8">
        <v>0</v>
      </c>
      <c r="F389" s="8">
        <v>0</v>
      </c>
      <c r="G389" s="8">
        <v>0</v>
      </c>
      <c r="H389" s="8">
        <v>9831.6</v>
      </c>
      <c r="I389" s="8">
        <v>0</v>
      </c>
    </row>
    <row r="390" spans="1:14" s="16" customFormat="1" ht="25.5" x14ac:dyDescent="0.2">
      <c r="A390" s="4" t="s">
        <v>430</v>
      </c>
      <c r="B390" s="5" t="s">
        <v>431</v>
      </c>
      <c r="C390" s="8">
        <v>99378</v>
      </c>
      <c r="D390" s="8">
        <v>99378</v>
      </c>
      <c r="E390" s="8">
        <v>62909.717939999995</v>
      </c>
      <c r="F390" s="8">
        <f t="shared" si="15"/>
        <v>63.303465495381261</v>
      </c>
      <c r="G390" s="8">
        <f t="shared" si="16"/>
        <v>63.303465495381261</v>
      </c>
      <c r="H390" s="8">
        <v>0</v>
      </c>
      <c r="I390" s="8">
        <v>0</v>
      </c>
    </row>
    <row r="391" spans="1:14" s="16" customFormat="1" x14ac:dyDescent="0.2">
      <c r="A391" s="4" t="s">
        <v>843</v>
      </c>
      <c r="B391" s="5" t="s">
        <v>958</v>
      </c>
      <c r="C391" s="8">
        <v>8461.2999999999993</v>
      </c>
      <c r="D391" s="8">
        <v>8461.2999999999993</v>
      </c>
      <c r="E391" s="8">
        <v>4292.62727</v>
      </c>
      <c r="F391" s="8">
        <f t="shared" si="15"/>
        <v>50.732479288052666</v>
      </c>
      <c r="G391" s="8">
        <f t="shared" si="16"/>
        <v>50.732479288052666</v>
      </c>
      <c r="H391" s="8">
        <v>0</v>
      </c>
      <c r="I391" s="8">
        <v>0</v>
      </c>
    </row>
    <row r="392" spans="1:14" ht="25.5" x14ac:dyDescent="0.2">
      <c r="A392" s="4" t="s">
        <v>844</v>
      </c>
      <c r="B392" s="5" t="s">
        <v>959</v>
      </c>
      <c r="C392" s="8">
        <v>8461.2999999999993</v>
      </c>
      <c r="D392" s="8">
        <v>8461.2999999999993</v>
      </c>
      <c r="E392" s="8">
        <v>4292.62727</v>
      </c>
      <c r="F392" s="8">
        <f t="shared" si="15"/>
        <v>50.732479288052666</v>
      </c>
      <c r="G392" s="8">
        <f t="shared" si="16"/>
        <v>50.732479288052666</v>
      </c>
      <c r="H392" s="8">
        <v>0</v>
      </c>
      <c r="I392" s="8">
        <v>0</v>
      </c>
      <c r="N392" s="16"/>
    </row>
    <row r="393" spans="1:14" ht="51.75" x14ac:dyDescent="0.25">
      <c r="A393" s="4" t="s">
        <v>845</v>
      </c>
      <c r="B393" s="41" t="s">
        <v>960</v>
      </c>
      <c r="C393" s="8">
        <v>180048.9</v>
      </c>
      <c r="D393" s="8">
        <v>180048.9</v>
      </c>
      <c r="E393" s="8">
        <v>157629.91180999999</v>
      </c>
      <c r="F393" s="8">
        <f t="shared" si="15"/>
        <v>87.548389248698541</v>
      </c>
      <c r="G393" s="8">
        <f t="shared" si="16"/>
        <v>87.548389248698541</v>
      </c>
      <c r="H393" s="8">
        <v>0</v>
      </c>
      <c r="I393" s="8">
        <v>0</v>
      </c>
      <c r="N393" s="16"/>
    </row>
    <row r="394" spans="1:14" ht="51" x14ac:dyDescent="0.2">
      <c r="A394" s="4" t="s">
        <v>1282</v>
      </c>
      <c r="B394" s="5" t="s">
        <v>1283</v>
      </c>
      <c r="C394" s="8">
        <v>0</v>
      </c>
      <c r="D394" s="8">
        <v>0</v>
      </c>
      <c r="E394" s="8">
        <v>0</v>
      </c>
      <c r="F394" s="8">
        <v>0</v>
      </c>
      <c r="G394" s="8">
        <v>0</v>
      </c>
      <c r="H394" s="8">
        <v>12122.816000000001</v>
      </c>
      <c r="I394" s="8">
        <v>0</v>
      </c>
      <c r="N394" s="16"/>
    </row>
    <row r="395" spans="1:14" ht="51" x14ac:dyDescent="0.2">
      <c r="A395" s="4" t="s">
        <v>1284</v>
      </c>
      <c r="B395" s="5" t="s">
        <v>1285</v>
      </c>
      <c r="C395" s="8">
        <v>0</v>
      </c>
      <c r="D395" s="8">
        <v>0</v>
      </c>
      <c r="E395" s="8">
        <v>0</v>
      </c>
      <c r="F395" s="8">
        <v>0</v>
      </c>
      <c r="G395" s="8">
        <v>0</v>
      </c>
      <c r="H395" s="8">
        <v>12122.816000000001</v>
      </c>
      <c r="I395" s="8">
        <v>0</v>
      </c>
      <c r="N395" s="16"/>
    </row>
    <row r="396" spans="1:14" ht="39" x14ac:dyDescent="0.25">
      <c r="A396" s="4" t="s">
        <v>846</v>
      </c>
      <c r="B396" s="41" t="s">
        <v>961</v>
      </c>
      <c r="C396" s="8">
        <v>2222400</v>
      </c>
      <c r="D396" s="8">
        <v>2222400</v>
      </c>
      <c r="E396" s="8">
        <v>1300248.64909</v>
      </c>
      <c r="F396" s="8">
        <f t="shared" si="15"/>
        <v>58.506508688354927</v>
      </c>
      <c r="G396" s="8">
        <f t="shared" si="16"/>
        <v>58.506508688354927</v>
      </c>
      <c r="H396" s="8">
        <v>0</v>
      </c>
      <c r="I396" s="8">
        <v>0</v>
      </c>
      <c r="N396" s="16"/>
    </row>
    <row r="397" spans="1:14" ht="63.75" x14ac:dyDescent="0.2">
      <c r="A397" s="4" t="s">
        <v>432</v>
      </c>
      <c r="B397" s="5" t="s">
        <v>433</v>
      </c>
      <c r="C397" s="8">
        <v>345664.7</v>
      </c>
      <c r="D397" s="8">
        <v>345664.7</v>
      </c>
      <c r="E397" s="8">
        <v>233187.03627000001</v>
      </c>
      <c r="F397" s="8">
        <f t="shared" si="15"/>
        <v>67.460471453984155</v>
      </c>
      <c r="G397" s="8">
        <f t="shared" si="16"/>
        <v>67.460471453984155</v>
      </c>
      <c r="H397" s="8">
        <v>96556.934469999993</v>
      </c>
      <c r="I397" s="8" t="s">
        <v>1313</v>
      </c>
      <c r="N397" s="16"/>
    </row>
    <row r="398" spans="1:14" ht="76.5" x14ac:dyDescent="0.2">
      <c r="A398" s="4" t="s">
        <v>434</v>
      </c>
      <c r="B398" s="5" t="s">
        <v>435</v>
      </c>
      <c r="C398" s="8">
        <v>345664.7</v>
      </c>
      <c r="D398" s="8">
        <v>345664.7</v>
      </c>
      <c r="E398" s="8">
        <v>233187.03627000001</v>
      </c>
      <c r="F398" s="8">
        <f t="shared" si="15"/>
        <v>67.460471453984155</v>
      </c>
      <c r="G398" s="8">
        <f t="shared" si="16"/>
        <v>67.460471453984155</v>
      </c>
      <c r="H398" s="8">
        <v>96556.934469999993</v>
      </c>
      <c r="I398" s="8" t="s">
        <v>1313</v>
      </c>
      <c r="L398" s="12">
        <v>354.22634000000005</v>
      </c>
      <c r="N398" s="16"/>
    </row>
    <row r="399" spans="1:14" ht="38.25" x14ac:dyDescent="0.2">
      <c r="A399" s="4" t="s">
        <v>1008</v>
      </c>
      <c r="B399" s="5" t="s">
        <v>1026</v>
      </c>
      <c r="C399" s="8">
        <v>46861.599999999999</v>
      </c>
      <c r="D399" s="8">
        <v>46861.599999999999</v>
      </c>
      <c r="E399" s="8">
        <v>34529.290139999997</v>
      </c>
      <c r="F399" s="8">
        <f t="shared" si="15"/>
        <v>73.683549302627299</v>
      </c>
      <c r="G399" s="8">
        <f t="shared" si="16"/>
        <v>73.683549302627299</v>
      </c>
      <c r="H399" s="8">
        <v>40695.365720000002</v>
      </c>
      <c r="I399" s="8">
        <f t="shared" si="17"/>
        <v>84.848211901018388</v>
      </c>
      <c r="L399" s="12">
        <v>354.22634000000005</v>
      </c>
    </row>
    <row r="400" spans="1:14" ht="38.25" x14ac:dyDescent="0.2">
      <c r="A400" s="4" t="s">
        <v>1009</v>
      </c>
      <c r="B400" s="5" t="s">
        <v>1027</v>
      </c>
      <c r="C400" s="8">
        <v>46861.599999999999</v>
      </c>
      <c r="D400" s="8">
        <v>46861.599999999999</v>
      </c>
      <c r="E400" s="8">
        <v>34529.290139999997</v>
      </c>
      <c r="F400" s="8">
        <f t="shared" si="15"/>
        <v>73.683549302627299</v>
      </c>
      <c r="G400" s="8">
        <f t="shared" si="16"/>
        <v>73.683549302627299</v>
      </c>
      <c r="H400" s="8">
        <v>40695.365720000002</v>
      </c>
      <c r="I400" s="8">
        <f t="shared" si="17"/>
        <v>84.848211901018388</v>
      </c>
    </row>
    <row r="401" spans="1:10" ht="25.5" x14ac:dyDescent="0.2">
      <c r="A401" s="4" t="s">
        <v>1104</v>
      </c>
      <c r="B401" s="5" t="s">
        <v>1111</v>
      </c>
      <c r="C401" s="8">
        <v>16630.7</v>
      </c>
      <c r="D401" s="8">
        <v>16630.7</v>
      </c>
      <c r="E401" s="8">
        <v>16630.7</v>
      </c>
      <c r="F401" s="8">
        <f t="shared" si="15"/>
        <v>100</v>
      </c>
      <c r="G401" s="8">
        <f t="shared" si="16"/>
        <v>100</v>
      </c>
      <c r="H401" s="8">
        <v>0</v>
      </c>
      <c r="I401" s="8">
        <v>0</v>
      </c>
    </row>
    <row r="402" spans="1:10" ht="25.5" x14ac:dyDescent="0.2">
      <c r="A402" s="4" t="s">
        <v>1105</v>
      </c>
      <c r="B402" s="5" t="s">
        <v>1112</v>
      </c>
      <c r="C402" s="8">
        <v>16630.7</v>
      </c>
      <c r="D402" s="8">
        <v>16630.7</v>
      </c>
      <c r="E402" s="8">
        <v>16630.7</v>
      </c>
      <c r="F402" s="8">
        <f t="shared" si="15"/>
        <v>100</v>
      </c>
      <c r="G402" s="8">
        <f t="shared" si="16"/>
        <v>100</v>
      </c>
      <c r="H402" s="8">
        <v>0</v>
      </c>
      <c r="I402" s="8">
        <v>0</v>
      </c>
    </row>
    <row r="403" spans="1:10" x14ac:dyDescent="0.2">
      <c r="A403" s="4" t="s">
        <v>1286</v>
      </c>
      <c r="B403" s="5" t="s">
        <v>1287</v>
      </c>
      <c r="C403" s="8">
        <v>0</v>
      </c>
      <c r="D403" s="8">
        <v>0</v>
      </c>
      <c r="E403" s="8">
        <v>0</v>
      </c>
      <c r="F403" s="8">
        <v>0</v>
      </c>
      <c r="G403" s="8">
        <v>0</v>
      </c>
      <c r="H403" s="8">
        <v>354.22634000000005</v>
      </c>
      <c r="I403" s="8">
        <v>0</v>
      </c>
    </row>
    <row r="404" spans="1:10" x14ac:dyDescent="0.2">
      <c r="A404" s="4" t="s">
        <v>1288</v>
      </c>
      <c r="B404" s="5" t="s">
        <v>1289</v>
      </c>
      <c r="C404" s="8">
        <v>0</v>
      </c>
      <c r="D404" s="8">
        <v>0</v>
      </c>
      <c r="E404" s="8">
        <v>0</v>
      </c>
      <c r="F404" s="8">
        <v>0</v>
      </c>
      <c r="G404" s="8">
        <v>0</v>
      </c>
      <c r="H404" s="8">
        <v>354.22634000000005</v>
      </c>
      <c r="I404" s="8">
        <v>0</v>
      </c>
    </row>
    <row r="405" spans="1:10" x14ac:dyDescent="0.2">
      <c r="A405" s="4" t="s">
        <v>436</v>
      </c>
      <c r="B405" s="5" t="s">
        <v>437</v>
      </c>
      <c r="C405" s="8">
        <v>4405365.3</v>
      </c>
      <c r="D405" s="8">
        <f>D406+D408+D410+D412+D413+D414+D416+D418+D420+D422+D424+D426+D428+D430+D432+D434+D435+D437+D439+D441+D443+D445+D447</f>
        <v>5017264.7000000011</v>
      </c>
      <c r="E405" s="8">
        <v>3793689.0311799999</v>
      </c>
      <c r="F405" s="8">
        <f t="shared" si="15"/>
        <v>86.115197556488681</v>
      </c>
      <c r="G405" s="8">
        <f t="shared" si="16"/>
        <v>75.612694526162812</v>
      </c>
      <c r="H405" s="8">
        <v>2646578.3303800002</v>
      </c>
      <c r="I405" s="8">
        <f t="shared" si="17"/>
        <v>143.34316077602344</v>
      </c>
    </row>
    <row r="406" spans="1:10" ht="25.5" x14ac:dyDescent="0.2">
      <c r="A406" s="4" t="s">
        <v>1236</v>
      </c>
      <c r="B406" s="5" t="s">
        <v>1222</v>
      </c>
      <c r="C406" s="8">
        <v>1130</v>
      </c>
      <c r="D406" s="8">
        <v>7370</v>
      </c>
      <c r="E406" s="8">
        <v>0</v>
      </c>
      <c r="F406" s="8">
        <f t="shared" si="15"/>
        <v>0</v>
      </c>
      <c r="G406" s="8">
        <f t="shared" si="16"/>
        <v>0</v>
      </c>
      <c r="H406" s="8">
        <v>1854.4108000000001</v>
      </c>
      <c r="I406" s="8">
        <f t="shared" si="17"/>
        <v>0</v>
      </c>
    </row>
    <row r="407" spans="1:10" ht="25.5" x14ac:dyDescent="0.2">
      <c r="A407" s="4" t="s">
        <v>1221</v>
      </c>
      <c r="B407" s="5" t="s">
        <v>1246</v>
      </c>
      <c r="C407" s="8">
        <v>1130</v>
      </c>
      <c r="D407" s="8">
        <v>7370</v>
      </c>
      <c r="E407" s="8">
        <v>0</v>
      </c>
      <c r="F407" s="8">
        <f t="shared" si="15"/>
        <v>0</v>
      </c>
      <c r="G407" s="8">
        <f t="shared" si="16"/>
        <v>0</v>
      </c>
      <c r="H407" s="8">
        <v>1854.4108000000001</v>
      </c>
      <c r="I407" s="8">
        <f t="shared" si="17"/>
        <v>0</v>
      </c>
    </row>
    <row r="408" spans="1:10" ht="25.5" x14ac:dyDescent="0.2">
      <c r="A408" s="4" t="s">
        <v>438</v>
      </c>
      <c r="B408" s="5" t="s">
        <v>439</v>
      </c>
      <c r="C408" s="8">
        <v>31507.3</v>
      </c>
      <c r="D408" s="8">
        <v>31507.3</v>
      </c>
      <c r="E408" s="8">
        <v>31507.3</v>
      </c>
      <c r="F408" s="8">
        <f t="shared" si="15"/>
        <v>100</v>
      </c>
      <c r="G408" s="8">
        <f t="shared" si="16"/>
        <v>100</v>
      </c>
      <c r="H408" s="8">
        <v>30313.4</v>
      </c>
      <c r="I408" s="8">
        <f t="shared" si="17"/>
        <v>103.93852223769025</v>
      </c>
    </row>
    <row r="409" spans="1:10" ht="38.25" x14ac:dyDescent="0.2">
      <c r="A409" s="4" t="s">
        <v>440</v>
      </c>
      <c r="B409" s="5" t="s">
        <v>441</v>
      </c>
      <c r="C409" s="8">
        <v>31507.3</v>
      </c>
      <c r="D409" s="8">
        <v>31507.3</v>
      </c>
      <c r="E409" s="8">
        <v>31507.3</v>
      </c>
      <c r="F409" s="8">
        <f t="shared" si="15"/>
        <v>100</v>
      </c>
      <c r="G409" s="8">
        <f t="shared" si="16"/>
        <v>100</v>
      </c>
      <c r="H409" s="8">
        <v>30313.4</v>
      </c>
      <c r="I409" s="8">
        <f t="shared" si="17"/>
        <v>103.93852223769025</v>
      </c>
    </row>
    <row r="410" spans="1:10" ht="38.25" x14ac:dyDescent="0.2">
      <c r="A410" s="4" t="s">
        <v>442</v>
      </c>
      <c r="B410" s="5" t="s">
        <v>443</v>
      </c>
      <c r="C410" s="8">
        <v>708.7</v>
      </c>
      <c r="D410" s="8">
        <v>708.7</v>
      </c>
      <c r="E410" s="8">
        <v>708.7</v>
      </c>
      <c r="F410" s="8">
        <f t="shared" si="15"/>
        <v>100</v>
      </c>
      <c r="G410" s="8">
        <f t="shared" si="16"/>
        <v>100</v>
      </c>
      <c r="H410" s="8">
        <v>716.8</v>
      </c>
      <c r="I410" s="8">
        <f t="shared" si="17"/>
        <v>98.869977678571445</v>
      </c>
    </row>
    <row r="411" spans="1:10" ht="38.25" x14ac:dyDescent="0.2">
      <c r="A411" s="4" t="s">
        <v>444</v>
      </c>
      <c r="B411" s="5" t="s">
        <v>445</v>
      </c>
      <c r="C411" s="8">
        <v>708.7</v>
      </c>
      <c r="D411" s="8">
        <v>708.7</v>
      </c>
      <c r="E411" s="8">
        <v>708.7</v>
      </c>
      <c r="F411" s="8">
        <f t="shared" si="15"/>
        <v>100</v>
      </c>
      <c r="G411" s="8">
        <f t="shared" si="16"/>
        <v>100</v>
      </c>
      <c r="H411" s="8">
        <v>716.8</v>
      </c>
      <c r="I411" s="8">
        <f t="shared" si="17"/>
        <v>98.869977678571445</v>
      </c>
    </row>
    <row r="412" spans="1:10" ht="25.5" x14ac:dyDescent="0.2">
      <c r="A412" s="4" t="s">
        <v>446</v>
      </c>
      <c r="B412" s="5" t="s">
        <v>447</v>
      </c>
      <c r="C412" s="8">
        <v>14469.7</v>
      </c>
      <c r="D412" s="8">
        <v>14469.7</v>
      </c>
      <c r="E412" s="8">
        <v>0</v>
      </c>
      <c r="F412" s="8">
        <f t="shared" si="15"/>
        <v>0</v>
      </c>
      <c r="G412" s="8">
        <f t="shared" si="16"/>
        <v>0</v>
      </c>
      <c r="H412" s="8">
        <v>0</v>
      </c>
      <c r="I412" s="8">
        <v>0</v>
      </c>
    </row>
    <row r="413" spans="1:10" ht="25.5" x14ac:dyDescent="0.2">
      <c r="A413" s="4" t="s">
        <v>448</v>
      </c>
      <c r="B413" s="5" t="s">
        <v>449</v>
      </c>
      <c r="C413" s="8">
        <v>309855.2</v>
      </c>
      <c r="D413" s="8">
        <v>309855.2</v>
      </c>
      <c r="E413" s="8">
        <v>256357.52929000001</v>
      </c>
      <c r="F413" s="8">
        <f t="shared" ref="F413:F484" si="18">E413/C413*100</f>
        <v>82.73462226549691</v>
      </c>
      <c r="G413" s="8">
        <f t="shared" ref="G413:G484" si="19">E413/D413*100</f>
        <v>82.73462226549691</v>
      </c>
      <c r="H413" s="34">
        <v>207572.50603999998</v>
      </c>
      <c r="I413" s="8">
        <f t="shared" ref="I413:I484" si="20">E413/H413*100</f>
        <v>123.50264212766164</v>
      </c>
    </row>
    <row r="414" spans="1:10" ht="64.5" x14ac:dyDescent="0.25">
      <c r="A414" s="4" t="s">
        <v>1106</v>
      </c>
      <c r="B414" s="41" t="s">
        <v>1028</v>
      </c>
      <c r="C414" s="8">
        <v>10262.4</v>
      </c>
      <c r="D414" s="8">
        <v>29269.3</v>
      </c>
      <c r="E414" s="8">
        <v>10262.4</v>
      </c>
      <c r="F414" s="8">
        <f t="shared" si="18"/>
        <v>100</v>
      </c>
      <c r="G414" s="8">
        <f t="shared" si="19"/>
        <v>35.06199328306451</v>
      </c>
      <c r="H414" s="34">
        <v>54571.464</v>
      </c>
      <c r="I414" s="8">
        <f t="shared" si="20"/>
        <v>18.805432817415344</v>
      </c>
    </row>
    <row r="415" spans="1:10" ht="64.5" x14ac:dyDescent="0.25">
      <c r="A415" s="4" t="s">
        <v>1010</v>
      </c>
      <c r="B415" s="41" t="s">
        <v>1029</v>
      </c>
      <c r="C415" s="8">
        <v>10262.4</v>
      </c>
      <c r="D415" s="8">
        <v>29269.3</v>
      </c>
      <c r="E415" s="8">
        <v>10262.4</v>
      </c>
      <c r="F415" s="8">
        <f t="shared" si="18"/>
        <v>100</v>
      </c>
      <c r="G415" s="8">
        <f t="shared" si="19"/>
        <v>35.06199328306451</v>
      </c>
      <c r="H415" s="34">
        <v>54571.464</v>
      </c>
      <c r="I415" s="8">
        <f t="shared" si="20"/>
        <v>18.805432817415344</v>
      </c>
    </row>
    <row r="416" spans="1:10" ht="38.25" x14ac:dyDescent="0.2">
      <c r="A416" s="4" t="s">
        <v>847</v>
      </c>
      <c r="B416" s="5" t="s">
        <v>450</v>
      </c>
      <c r="C416" s="8">
        <v>9182.1</v>
      </c>
      <c r="D416" s="8">
        <v>9182.1</v>
      </c>
      <c r="E416" s="8">
        <v>9182.1</v>
      </c>
      <c r="F416" s="8">
        <f t="shared" si="18"/>
        <v>100</v>
      </c>
      <c r="G416" s="8">
        <f t="shared" si="19"/>
        <v>100</v>
      </c>
      <c r="H416" s="8">
        <v>7895.6279999999997</v>
      </c>
      <c r="I416" s="8">
        <f t="shared" si="20"/>
        <v>116.29347279279116</v>
      </c>
      <c r="J416" s="24">
        <f>C416-D416</f>
        <v>0</v>
      </c>
    </row>
    <row r="417" spans="1:10" ht="38.25" x14ac:dyDescent="0.2">
      <c r="A417" s="4" t="s">
        <v>848</v>
      </c>
      <c r="B417" s="5" t="s">
        <v>451</v>
      </c>
      <c r="C417" s="8">
        <v>9182.1</v>
      </c>
      <c r="D417" s="8">
        <v>9182.1</v>
      </c>
      <c r="E417" s="8">
        <v>9182.1</v>
      </c>
      <c r="F417" s="8">
        <f t="shared" si="18"/>
        <v>100</v>
      </c>
      <c r="G417" s="8">
        <f t="shared" si="19"/>
        <v>100</v>
      </c>
      <c r="H417" s="8">
        <v>7895.6279999999997</v>
      </c>
      <c r="I417" s="8">
        <f t="shared" si="20"/>
        <v>116.29347279279116</v>
      </c>
      <c r="J417" s="24"/>
    </row>
    <row r="418" spans="1:10" ht="38.25" x14ac:dyDescent="0.2">
      <c r="A418" s="4" t="s">
        <v>452</v>
      </c>
      <c r="B418" s="5" t="s">
        <v>453</v>
      </c>
      <c r="C418" s="8">
        <v>28358.6</v>
      </c>
      <c r="D418" s="8">
        <v>28358.6</v>
      </c>
      <c r="E418" s="8">
        <v>24106.023649999999</v>
      </c>
      <c r="F418" s="8">
        <f t="shared" si="18"/>
        <v>85.004279654143716</v>
      </c>
      <c r="G418" s="8">
        <f t="shared" si="19"/>
        <v>85.004279654143716</v>
      </c>
      <c r="H418" s="8">
        <v>24121.717829999998</v>
      </c>
      <c r="I418" s="8">
        <f t="shared" si="20"/>
        <v>99.934937552496862</v>
      </c>
    </row>
    <row r="419" spans="1:10" ht="38.25" x14ac:dyDescent="0.2">
      <c r="A419" s="4" t="s">
        <v>454</v>
      </c>
      <c r="B419" s="5" t="s">
        <v>455</v>
      </c>
      <c r="C419" s="8">
        <v>28358.6</v>
      </c>
      <c r="D419" s="8">
        <v>28358.6</v>
      </c>
      <c r="E419" s="8">
        <v>24106.023649999999</v>
      </c>
      <c r="F419" s="8">
        <f t="shared" si="18"/>
        <v>85.004279654143716</v>
      </c>
      <c r="G419" s="8">
        <f t="shared" si="19"/>
        <v>85.004279654143716</v>
      </c>
      <c r="H419" s="34">
        <v>24121.717829999998</v>
      </c>
      <c r="I419" s="8">
        <f t="shared" si="20"/>
        <v>99.934937552496862</v>
      </c>
    </row>
    <row r="420" spans="1:10" ht="38.25" x14ac:dyDescent="0.2">
      <c r="A420" s="4" t="s">
        <v>849</v>
      </c>
      <c r="B420" s="5" t="s">
        <v>456</v>
      </c>
      <c r="C420" s="8">
        <v>8831.5</v>
      </c>
      <c r="D420" s="8">
        <v>8831.5</v>
      </c>
      <c r="E420" s="8">
        <v>7276.6080000000002</v>
      </c>
      <c r="F420" s="8">
        <f t="shared" si="18"/>
        <v>82.393794938572157</v>
      </c>
      <c r="G420" s="8">
        <f t="shared" si="19"/>
        <v>82.393794938572157</v>
      </c>
      <c r="H420" s="34">
        <v>7861.8729999999996</v>
      </c>
      <c r="I420" s="8">
        <f t="shared" si="20"/>
        <v>92.555654358700536</v>
      </c>
    </row>
    <row r="421" spans="1:10" ht="51" x14ac:dyDescent="0.2">
      <c r="A421" s="4" t="s">
        <v>850</v>
      </c>
      <c r="B421" s="5" t="s">
        <v>457</v>
      </c>
      <c r="C421" s="8">
        <v>8831.5</v>
      </c>
      <c r="D421" s="8">
        <v>8831.5</v>
      </c>
      <c r="E421" s="8">
        <v>7276.6080000000002</v>
      </c>
      <c r="F421" s="8">
        <f t="shared" si="18"/>
        <v>82.393794938572157</v>
      </c>
      <c r="G421" s="8">
        <f t="shared" si="19"/>
        <v>82.393794938572157</v>
      </c>
      <c r="H421" s="8">
        <v>7861.8729999999996</v>
      </c>
      <c r="I421" s="8">
        <f t="shared" si="20"/>
        <v>92.555654358700536</v>
      </c>
    </row>
    <row r="422" spans="1:10" ht="38.25" x14ac:dyDescent="0.2">
      <c r="A422" s="4" t="s">
        <v>458</v>
      </c>
      <c r="B422" s="5" t="s">
        <v>459</v>
      </c>
      <c r="C422" s="8">
        <v>75203.899999999994</v>
      </c>
      <c r="D422" s="8">
        <v>75203.899999999994</v>
      </c>
      <c r="E422" s="8">
        <v>73966.772890000007</v>
      </c>
      <c r="F422" s="8">
        <f t="shared" si="18"/>
        <v>98.354969476317066</v>
      </c>
      <c r="G422" s="8">
        <f t="shared" si="19"/>
        <v>98.354969476317066</v>
      </c>
      <c r="H422" s="8">
        <v>72588.047510000004</v>
      </c>
      <c r="I422" s="8">
        <f t="shared" si="20"/>
        <v>101.89938347606066</v>
      </c>
    </row>
    <row r="423" spans="1:10" ht="51" x14ac:dyDescent="0.2">
      <c r="A423" s="4" t="s">
        <v>460</v>
      </c>
      <c r="B423" s="5" t="s">
        <v>461</v>
      </c>
      <c r="C423" s="8">
        <v>75203.899999999994</v>
      </c>
      <c r="D423" s="8">
        <v>75203.899999999994</v>
      </c>
      <c r="E423" s="8">
        <v>73966.772890000007</v>
      </c>
      <c r="F423" s="8">
        <f t="shared" si="18"/>
        <v>98.354969476317066</v>
      </c>
      <c r="G423" s="8">
        <f t="shared" si="19"/>
        <v>98.354969476317066</v>
      </c>
      <c r="H423" s="8">
        <v>72588.047510000004</v>
      </c>
      <c r="I423" s="8">
        <f t="shared" si="20"/>
        <v>101.89938347606066</v>
      </c>
    </row>
    <row r="424" spans="1:10" ht="38.25" x14ac:dyDescent="0.2">
      <c r="A424" s="4" t="s">
        <v>462</v>
      </c>
      <c r="B424" s="5" t="s">
        <v>463</v>
      </c>
      <c r="C424" s="8">
        <v>16.7</v>
      </c>
      <c r="D424" s="8">
        <v>16.7</v>
      </c>
      <c r="E424" s="8">
        <v>13.865500000000001</v>
      </c>
      <c r="F424" s="8">
        <f t="shared" si="18"/>
        <v>83.02694610778444</v>
      </c>
      <c r="G424" s="8">
        <f t="shared" si="19"/>
        <v>83.02694610778444</v>
      </c>
      <c r="H424" s="8">
        <v>13.561909999999999</v>
      </c>
      <c r="I424" s="8">
        <f t="shared" si="20"/>
        <v>102.23854899494246</v>
      </c>
    </row>
    <row r="425" spans="1:10" ht="38.25" x14ac:dyDescent="0.2">
      <c r="A425" s="4" t="s">
        <v>464</v>
      </c>
      <c r="B425" s="5" t="s">
        <v>465</v>
      </c>
      <c r="C425" s="8">
        <v>16.7</v>
      </c>
      <c r="D425" s="8">
        <v>16.7</v>
      </c>
      <c r="E425" s="8">
        <v>13.865500000000001</v>
      </c>
      <c r="F425" s="8">
        <f t="shared" si="18"/>
        <v>83.02694610778444</v>
      </c>
      <c r="G425" s="8">
        <f t="shared" si="19"/>
        <v>83.02694610778444</v>
      </c>
      <c r="H425" s="8">
        <v>13.561909999999999</v>
      </c>
      <c r="I425" s="8">
        <f t="shared" si="20"/>
        <v>102.23854899494246</v>
      </c>
    </row>
    <row r="426" spans="1:10" ht="25.5" x14ac:dyDescent="0.2">
      <c r="A426" s="4" t="s">
        <v>851</v>
      </c>
      <c r="B426" s="5" t="s">
        <v>466</v>
      </c>
      <c r="C426" s="8">
        <v>956418.4</v>
      </c>
      <c r="D426" s="8">
        <v>1002305.6</v>
      </c>
      <c r="E426" s="8">
        <v>826286.39847999997</v>
      </c>
      <c r="F426" s="8">
        <f t="shared" si="18"/>
        <v>86.393820788056772</v>
      </c>
      <c r="G426" s="8">
        <f t="shared" si="19"/>
        <v>82.438569482201842</v>
      </c>
      <c r="H426" s="8">
        <v>812440.78922999999</v>
      </c>
      <c r="I426" s="8">
        <f t="shared" si="20"/>
        <v>101.70419917777913</v>
      </c>
    </row>
    <row r="427" spans="1:10" ht="25.5" x14ac:dyDescent="0.2">
      <c r="A427" s="4" t="s">
        <v>467</v>
      </c>
      <c r="B427" s="5" t="s">
        <v>468</v>
      </c>
      <c r="C427" s="8">
        <v>956418.4</v>
      </c>
      <c r="D427" s="8">
        <f>1002344.4-38.8</f>
        <v>1002305.6</v>
      </c>
      <c r="E427" s="8">
        <v>826286.39847999997</v>
      </c>
      <c r="F427" s="8">
        <f t="shared" si="18"/>
        <v>86.393820788056772</v>
      </c>
      <c r="G427" s="8">
        <f t="shared" si="19"/>
        <v>82.438569482201842</v>
      </c>
      <c r="H427" s="8">
        <v>812440.78922999999</v>
      </c>
      <c r="I427" s="8">
        <f t="shared" si="20"/>
        <v>101.70419917777913</v>
      </c>
    </row>
    <row r="428" spans="1:10" ht="25.5" x14ac:dyDescent="0.2">
      <c r="A428" s="4" t="s">
        <v>469</v>
      </c>
      <c r="B428" s="5" t="s">
        <v>470</v>
      </c>
      <c r="C428" s="8">
        <v>9244.9</v>
      </c>
      <c r="D428" s="8">
        <v>9244.9</v>
      </c>
      <c r="E428" s="8">
        <v>5681.6170300000003</v>
      </c>
      <c r="F428" s="8">
        <f t="shared" si="18"/>
        <v>61.456771084598003</v>
      </c>
      <c r="G428" s="8">
        <f t="shared" si="19"/>
        <v>61.456771084598003</v>
      </c>
      <c r="H428" s="8">
        <v>6708.3467899999996</v>
      </c>
      <c r="I428" s="8">
        <f t="shared" si="20"/>
        <v>84.694742353950375</v>
      </c>
    </row>
    <row r="429" spans="1:10" ht="38.25" x14ac:dyDescent="0.2">
      <c r="A429" s="4" t="s">
        <v>471</v>
      </c>
      <c r="B429" s="5" t="s">
        <v>472</v>
      </c>
      <c r="C429" s="8">
        <v>9244.9</v>
      </c>
      <c r="D429" s="8">
        <v>9244.9</v>
      </c>
      <c r="E429" s="8">
        <v>5681.6170300000003</v>
      </c>
      <c r="F429" s="8">
        <f t="shared" si="18"/>
        <v>61.456771084598003</v>
      </c>
      <c r="G429" s="8">
        <f t="shared" si="19"/>
        <v>61.456771084598003</v>
      </c>
      <c r="H429" s="8">
        <v>6708.3467899999996</v>
      </c>
      <c r="I429" s="8">
        <f t="shared" si="20"/>
        <v>84.694742353950375</v>
      </c>
    </row>
    <row r="430" spans="1:10" ht="51" x14ac:dyDescent="0.2">
      <c r="A430" s="4" t="s">
        <v>473</v>
      </c>
      <c r="B430" s="5" t="s">
        <v>474</v>
      </c>
      <c r="C430" s="8">
        <v>4893.8999999999996</v>
      </c>
      <c r="D430" s="8">
        <v>4893.8999999999996</v>
      </c>
      <c r="E430" s="8">
        <v>3493.5348399999998</v>
      </c>
      <c r="F430" s="8">
        <f t="shared" si="18"/>
        <v>71.385497047344657</v>
      </c>
      <c r="G430" s="8">
        <f t="shared" si="19"/>
        <v>71.385497047344657</v>
      </c>
      <c r="H430" s="8">
        <v>3829.1562899999999</v>
      </c>
      <c r="I430" s="8">
        <f t="shared" si="20"/>
        <v>91.235107042340118</v>
      </c>
    </row>
    <row r="431" spans="1:10" ht="51" x14ac:dyDescent="0.2">
      <c r="A431" s="4" t="s">
        <v>475</v>
      </c>
      <c r="B431" s="5" t="s">
        <v>476</v>
      </c>
      <c r="C431" s="8">
        <v>4893.8999999999996</v>
      </c>
      <c r="D431" s="8">
        <v>4893.8999999999996</v>
      </c>
      <c r="E431" s="8">
        <v>3493.5348399999998</v>
      </c>
      <c r="F431" s="8">
        <f t="shared" si="18"/>
        <v>71.385497047344657</v>
      </c>
      <c r="G431" s="8">
        <f t="shared" si="19"/>
        <v>71.385497047344657</v>
      </c>
      <c r="H431" s="8">
        <v>3829.1562899999999</v>
      </c>
      <c r="I431" s="8">
        <f t="shared" si="20"/>
        <v>91.235107042340118</v>
      </c>
    </row>
    <row r="432" spans="1:10" ht="38.25" x14ac:dyDescent="0.2">
      <c r="A432" s="4" t="s">
        <v>477</v>
      </c>
      <c r="B432" s="5" t="s">
        <v>478</v>
      </c>
      <c r="C432" s="8">
        <v>156.1</v>
      </c>
      <c r="D432" s="8">
        <v>156.1</v>
      </c>
      <c r="E432" s="8">
        <v>141.77914999999999</v>
      </c>
      <c r="F432" s="8">
        <f t="shared" si="18"/>
        <v>90.825848814862269</v>
      </c>
      <c r="G432" s="8">
        <f t="shared" si="19"/>
        <v>90.825848814862269</v>
      </c>
      <c r="H432" s="8">
        <v>132.18735000000001</v>
      </c>
      <c r="I432" s="8">
        <f t="shared" si="20"/>
        <v>107.25621627182933</v>
      </c>
    </row>
    <row r="433" spans="1:9" ht="38.25" x14ac:dyDescent="0.2">
      <c r="A433" s="4" t="s">
        <v>479</v>
      </c>
      <c r="B433" s="5" t="s">
        <v>480</v>
      </c>
      <c r="C433" s="8">
        <v>156.1</v>
      </c>
      <c r="D433" s="8">
        <v>156.1</v>
      </c>
      <c r="E433" s="8">
        <v>141.77914999999999</v>
      </c>
      <c r="F433" s="8">
        <f t="shared" si="18"/>
        <v>90.825848814862269</v>
      </c>
      <c r="G433" s="8">
        <f t="shared" si="19"/>
        <v>90.825848814862269</v>
      </c>
      <c r="H433" s="8">
        <v>132.18735000000001</v>
      </c>
      <c r="I433" s="8">
        <f t="shared" si="20"/>
        <v>107.25621627182933</v>
      </c>
    </row>
    <row r="434" spans="1:9" ht="38.25" x14ac:dyDescent="0.2">
      <c r="A434" s="4" t="s">
        <v>481</v>
      </c>
      <c r="B434" s="5" t="s">
        <v>482</v>
      </c>
      <c r="C434" s="8">
        <v>704185</v>
      </c>
      <c r="D434" s="8">
        <v>1236996.5</v>
      </c>
      <c r="E434" s="8">
        <v>1029675.9855800001</v>
      </c>
      <c r="F434" s="8">
        <f t="shared" si="18"/>
        <v>146.22236849407471</v>
      </c>
      <c r="G434" s="8">
        <f t="shared" si="19"/>
        <v>83.240008001639467</v>
      </c>
      <c r="H434" s="8">
        <v>299568.05683999998</v>
      </c>
      <c r="I434" s="8" t="s">
        <v>1313</v>
      </c>
    </row>
    <row r="435" spans="1:9" ht="63.75" x14ac:dyDescent="0.2">
      <c r="A435" s="4" t="s">
        <v>483</v>
      </c>
      <c r="B435" s="5" t="s">
        <v>484</v>
      </c>
      <c r="C435" s="8">
        <v>487023.8</v>
      </c>
      <c r="D435" s="8">
        <v>487023.8</v>
      </c>
      <c r="E435" s="8">
        <v>331109.15233999997</v>
      </c>
      <c r="F435" s="8">
        <f t="shared" si="18"/>
        <v>67.98623647140036</v>
      </c>
      <c r="G435" s="8">
        <f t="shared" si="19"/>
        <v>67.98623647140036</v>
      </c>
      <c r="H435" s="8">
        <v>331923.66115</v>
      </c>
      <c r="I435" s="8">
        <f t="shared" si="20"/>
        <v>99.754609596924169</v>
      </c>
    </row>
    <row r="436" spans="1:9" ht="63.75" x14ac:dyDescent="0.2">
      <c r="A436" s="4" t="s">
        <v>485</v>
      </c>
      <c r="B436" s="5" t="s">
        <v>486</v>
      </c>
      <c r="C436" s="8">
        <v>487023.8</v>
      </c>
      <c r="D436" s="8">
        <v>487023.8</v>
      </c>
      <c r="E436" s="8">
        <v>331109.15233999997</v>
      </c>
      <c r="F436" s="8">
        <f t="shared" si="18"/>
        <v>67.98623647140036</v>
      </c>
      <c r="G436" s="8">
        <f t="shared" si="19"/>
        <v>67.98623647140036</v>
      </c>
      <c r="H436" s="8">
        <v>331923.66115</v>
      </c>
      <c r="I436" s="8">
        <f t="shared" si="20"/>
        <v>99.754609596924169</v>
      </c>
    </row>
    <row r="437" spans="1:9" x14ac:dyDescent="0.2">
      <c r="A437" s="4" t="s">
        <v>487</v>
      </c>
      <c r="B437" s="5" t="s">
        <v>488</v>
      </c>
      <c r="C437" s="8">
        <v>40473.699999999997</v>
      </c>
      <c r="D437" s="8">
        <v>40473.699999999997</v>
      </c>
      <c r="E437" s="8">
        <v>40473.699999999997</v>
      </c>
      <c r="F437" s="8">
        <f t="shared" si="18"/>
        <v>100</v>
      </c>
      <c r="G437" s="8">
        <f t="shared" si="19"/>
        <v>100</v>
      </c>
      <c r="H437" s="8">
        <v>63700</v>
      </c>
      <c r="I437" s="8">
        <f t="shared" si="20"/>
        <v>63.537990580847712</v>
      </c>
    </row>
    <row r="438" spans="1:9" ht="25.5" x14ac:dyDescent="0.2">
      <c r="A438" s="4" t="s">
        <v>489</v>
      </c>
      <c r="B438" s="5" t="s">
        <v>490</v>
      </c>
      <c r="C438" s="8">
        <v>40473.699999999997</v>
      </c>
      <c r="D438" s="8">
        <v>40473.699999999997</v>
      </c>
      <c r="E438" s="8">
        <v>40473.699999999997</v>
      </c>
      <c r="F438" s="8">
        <f t="shared" si="18"/>
        <v>100</v>
      </c>
      <c r="G438" s="8">
        <f t="shared" si="19"/>
        <v>100</v>
      </c>
      <c r="H438" s="8">
        <v>63700</v>
      </c>
      <c r="I438" s="8">
        <f t="shared" si="20"/>
        <v>63.537990580847712</v>
      </c>
    </row>
    <row r="439" spans="1:9" ht="51" x14ac:dyDescent="0.2">
      <c r="A439" s="4" t="s">
        <v>491</v>
      </c>
      <c r="B439" s="5" t="s">
        <v>492</v>
      </c>
      <c r="C439" s="8">
        <v>22770</v>
      </c>
      <c r="D439" s="8">
        <v>22770</v>
      </c>
      <c r="E439" s="8">
        <v>8661.7512399999996</v>
      </c>
      <c r="F439" s="8">
        <f t="shared" si="18"/>
        <v>38.040189898989894</v>
      </c>
      <c r="G439" s="8">
        <f t="shared" si="19"/>
        <v>38.040189898989894</v>
      </c>
      <c r="H439" s="8">
        <v>21618</v>
      </c>
      <c r="I439" s="8">
        <f t="shared" si="20"/>
        <v>40.067310759552221</v>
      </c>
    </row>
    <row r="440" spans="1:9" ht="51" x14ac:dyDescent="0.2">
      <c r="A440" s="4" t="s">
        <v>493</v>
      </c>
      <c r="B440" s="35" t="s">
        <v>494</v>
      </c>
      <c r="C440" s="8">
        <v>22770</v>
      </c>
      <c r="D440" s="8">
        <v>22770</v>
      </c>
      <c r="E440" s="8">
        <v>8661.7512399999996</v>
      </c>
      <c r="F440" s="8">
        <f t="shared" si="18"/>
        <v>38.040189898989894</v>
      </c>
      <c r="G440" s="8">
        <f t="shared" si="19"/>
        <v>38.040189898989894</v>
      </c>
      <c r="H440" s="34">
        <v>21618</v>
      </c>
      <c r="I440" s="8">
        <f t="shared" si="20"/>
        <v>40.067310759552221</v>
      </c>
    </row>
    <row r="441" spans="1:9" ht="51" x14ac:dyDescent="0.2">
      <c r="A441" s="4" t="s">
        <v>495</v>
      </c>
      <c r="B441" s="5" t="s">
        <v>496</v>
      </c>
      <c r="C441" s="8">
        <v>17019.099999999999</v>
      </c>
      <c r="D441" s="8">
        <v>17019.099999999999</v>
      </c>
      <c r="E441" s="8">
        <v>16433.712349999998</v>
      </c>
      <c r="F441" s="8">
        <f t="shared" si="18"/>
        <v>96.560407718386983</v>
      </c>
      <c r="G441" s="8">
        <f t="shared" si="19"/>
        <v>96.560407718386983</v>
      </c>
      <c r="H441" s="8">
        <v>32902.800000000003</v>
      </c>
      <c r="I441" s="8">
        <f t="shared" si="20"/>
        <v>49.946242720984223</v>
      </c>
    </row>
    <row r="442" spans="1:9" ht="51" x14ac:dyDescent="0.2">
      <c r="A442" s="4" t="s">
        <v>497</v>
      </c>
      <c r="B442" s="5" t="s">
        <v>498</v>
      </c>
      <c r="C442" s="8">
        <v>17019.099999999999</v>
      </c>
      <c r="D442" s="8">
        <v>17019.099999999999</v>
      </c>
      <c r="E442" s="8">
        <v>16433.712349999998</v>
      </c>
      <c r="F442" s="8">
        <f t="shared" si="18"/>
        <v>96.560407718386983</v>
      </c>
      <c r="G442" s="8">
        <f t="shared" si="19"/>
        <v>96.560407718386983</v>
      </c>
      <c r="H442" s="8">
        <v>32902.800000000003</v>
      </c>
      <c r="I442" s="8">
        <f t="shared" si="20"/>
        <v>49.946242720984223</v>
      </c>
    </row>
    <row r="443" spans="1:9" ht="63.75" x14ac:dyDescent="0.2">
      <c r="A443" s="4" t="s">
        <v>499</v>
      </c>
      <c r="B443" s="5" t="s">
        <v>500</v>
      </c>
      <c r="C443" s="8">
        <v>289624.90000000002</v>
      </c>
      <c r="D443" s="8">
        <v>297578.7</v>
      </c>
      <c r="E443" s="8">
        <v>273737.14794</v>
      </c>
      <c r="F443" s="8">
        <f t="shared" si="18"/>
        <v>94.514369427490522</v>
      </c>
      <c r="G443" s="8">
        <f t="shared" si="19"/>
        <v>91.988152357678814</v>
      </c>
      <c r="H443" s="8">
        <v>222203.62734000001</v>
      </c>
      <c r="I443" s="8">
        <f t="shared" si="20"/>
        <v>123.19202490837249</v>
      </c>
    </row>
    <row r="444" spans="1:9" ht="63.75" x14ac:dyDescent="0.2">
      <c r="A444" s="4" t="s">
        <v>501</v>
      </c>
      <c r="B444" s="5" t="s">
        <v>502</v>
      </c>
      <c r="C444" s="8">
        <v>289624.90000000002</v>
      </c>
      <c r="D444" s="8">
        <v>297578.7</v>
      </c>
      <c r="E444" s="8">
        <v>273737.14794</v>
      </c>
      <c r="F444" s="8">
        <f t="shared" si="18"/>
        <v>94.514369427490522</v>
      </c>
      <c r="G444" s="8">
        <f t="shared" si="19"/>
        <v>91.988152357678814</v>
      </c>
      <c r="H444" s="8">
        <v>222203.62734000001</v>
      </c>
      <c r="I444" s="8">
        <f t="shared" si="20"/>
        <v>123.19202490837249</v>
      </c>
    </row>
    <row r="445" spans="1:9" ht="25.5" x14ac:dyDescent="0.2">
      <c r="A445" s="4" t="s">
        <v>503</v>
      </c>
      <c r="B445" s="5" t="s">
        <v>504</v>
      </c>
      <c r="C445" s="8">
        <v>1218422</v>
      </c>
      <c r="D445" s="8">
        <v>1218422</v>
      </c>
      <c r="E445" s="8">
        <v>741998.61098999996</v>
      </c>
      <c r="F445" s="8">
        <f t="shared" si="18"/>
        <v>60.898326769378755</v>
      </c>
      <c r="G445" s="8">
        <f t="shared" si="19"/>
        <v>60.898326769378755</v>
      </c>
      <c r="H445" s="8">
        <v>345558.95525</v>
      </c>
      <c r="I445" s="8" t="s">
        <v>1313</v>
      </c>
    </row>
    <row r="446" spans="1:9" ht="25.5" x14ac:dyDescent="0.2">
      <c r="A446" s="4" t="s">
        <v>505</v>
      </c>
      <c r="B446" s="5" t="s">
        <v>506</v>
      </c>
      <c r="C446" s="8">
        <v>1218422</v>
      </c>
      <c r="D446" s="8">
        <v>1218422</v>
      </c>
      <c r="E446" s="8">
        <v>741998.61098999996</v>
      </c>
      <c r="F446" s="8">
        <f t="shared" si="18"/>
        <v>60.898326769378755</v>
      </c>
      <c r="G446" s="8">
        <f t="shared" si="19"/>
        <v>60.898326769378755</v>
      </c>
      <c r="H446" s="8">
        <v>345558.95525</v>
      </c>
      <c r="I446" s="8" t="s">
        <v>1313</v>
      </c>
    </row>
    <row r="447" spans="1:9" ht="25.5" x14ac:dyDescent="0.2">
      <c r="A447" s="4" t="s">
        <v>507</v>
      </c>
      <c r="B447" s="5" t="s">
        <v>508</v>
      </c>
      <c r="C447" s="8">
        <v>165607.4</v>
      </c>
      <c r="D447" s="8">
        <v>165607.4</v>
      </c>
      <c r="E447" s="8">
        <v>102614.34191</v>
      </c>
      <c r="F447" s="8">
        <f t="shared" si="18"/>
        <v>61.962413460992693</v>
      </c>
      <c r="G447" s="8">
        <f t="shared" si="19"/>
        <v>61.962413460992693</v>
      </c>
      <c r="H447" s="8">
        <v>98483.341050000003</v>
      </c>
      <c r="I447" s="8">
        <f t="shared" si="20"/>
        <v>104.19461892331891</v>
      </c>
    </row>
    <row r="448" spans="1:9" x14ac:dyDescent="0.2">
      <c r="A448" s="4" t="s">
        <v>509</v>
      </c>
      <c r="B448" s="5" t="s">
        <v>510</v>
      </c>
      <c r="C448" s="8">
        <v>3820704.5</v>
      </c>
      <c r="D448" s="8">
        <f>D449+D450+D451+D453+D455+D456+D458+D460+D462+D464+D469+D473+D474+D478+D479+D481+D483+D485+D487+D489+D461</f>
        <v>5314932.3999999994</v>
      </c>
      <c r="E448" s="8">
        <v>2292586.1612800001</v>
      </c>
      <c r="F448" s="8">
        <f t="shared" si="18"/>
        <v>60.004278302077537</v>
      </c>
      <c r="G448" s="8">
        <f t="shared" si="19"/>
        <v>43.134813178056611</v>
      </c>
      <c r="H448" s="8">
        <v>2260775.1517800004</v>
      </c>
      <c r="I448" s="8">
        <f t="shared" si="20"/>
        <v>101.40708417973161</v>
      </c>
    </row>
    <row r="449" spans="1:10" ht="38.25" x14ac:dyDescent="0.2">
      <c r="A449" s="4" t="s">
        <v>852</v>
      </c>
      <c r="B449" s="5" t="s">
        <v>511</v>
      </c>
      <c r="C449" s="8">
        <v>7614.5</v>
      </c>
      <c r="D449" s="8">
        <v>12127.8</v>
      </c>
      <c r="E449" s="8">
        <v>9108.793380000001</v>
      </c>
      <c r="F449" s="8">
        <f t="shared" si="18"/>
        <v>119.62431387484406</v>
      </c>
      <c r="G449" s="8">
        <f t="shared" si="19"/>
        <v>75.106724880027713</v>
      </c>
      <c r="H449" s="8">
        <v>7297.0297099999998</v>
      </c>
      <c r="I449" s="8">
        <f t="shared" si="20"/>
        <v>124.82878297065344</v>
      </c>
    </row>
    <row r="450" spans="1:10" ht="38.25" x14ac:dyDescent="0.2">
      <c r="A450" s="4" t="s">
        <v>853</v>
      </c>
      <c r="B450" s="5" t="s">
        <v>512</v>
      </c>
      <c r="C450" s="8">
        <v>1388.4</v>
      </c>
      <c r="D450" s="8">
        <v>2756.1</v>
      </c>
      <c r="E450" s="8">
        <v>2031.57449</v>
      </c>
      <c r="F450" s="8">
        <f t="shared" si="18"/>
        <v>146.3248696341112</v>
      </c>
      <c r="G450" s="8">
        <f t="shared" si="19"/>
        <v>73.711929538115456</v>
      </c>
      <c r="H450" s="34">
        <v>1662.03449</v>
      </c>
      <c r="I450" s="8">
        <f t="shared" si="20"/>
        <v>122.23419563332889</v>
      </c>
    </row>
    <row r="451" spans="1:10" ht="51" x14ac:dyDescent="0.2">
      <c r="A451" s="4" t="s">
        <v>1042</v>
      </c>
      <c r="B451" s="5" t="s">
        <v>1051</v>
      </c>
      <c r="C451" s="8">
        <v>131194.29999999999</v>
      </c>
      <c r="D451" s="8">
        <v>131194.29999999999</v>
      </c>
      <c r="E451" s="8">
        <v>23566.094730000001</v>
      </c>
      <c r="F451" s="8">
        <f t="shared" si="18"/>
        <v>17.962742840199613</v>
      </c>
      <c r="G451" s="8">
        <f t="shared" si="19"/>
        <v>17.962742840199613</v>
      </c>
      <c r="H451" s="8">
        <v>134827.35384999998</v>
      </c>
      <c r="I451" s="8">
        <f t="shared" si="20"/>
        <v>17.478719308114641</v>
      </c>
    </row>
    <row r="452" spans="1:10" ht="51" x14ac:dyDescent="0.2">
      <c r="A452" s="4" t="s">
        <v>1043</v>
      </c>
      <c r="B452" s="5" t="s">
        <v>1052</v>
      </c>
      <c r="C452" s="8">
        <v>131194.29999999999</v>
      </c>
      <c r="D452" s="8">
        <v>131194.29999999999</v>
      </c>
      <c r="E452" s="8">
        <v>23566.094730000001</v>
      </c>
      <c r="F452" s="8">
        <f t="shared" si="18"/>
        <v>17.962742840199613</v>
      </c>
      <c r="G452" s="8">
        <f t="shared" si="19"/>
        <v>17.962742840199613</v>
      </c>
      <c r="H452" s="8">
        <v>134827.35384999998</v>
      </c>
      <c r="I452" s="8">
        <f t="shared" si="20"/>
        <v>17.478719308114641</v>
      </c>
    </row>
    <row r="453" spans="1:10" ht="25.5" x14ac:dyDescent="0.2">
      <c r="A453" s="4" t="s">
        <v>513</v>
      </c>
      <c r="B453" s="5" t="s">
        <v>514</v>
      </c>
      <c r="C453" s="8">
        <v>107646.8</v>
      </c>
      <c r="D453" s="8">
        <v>107646.8</v>
      </c>
      <c r="E453" s="8">
        <v>92909.207779999997</v>
      </c>
      <c r="F453" s="8">
        <f t="shared" si="18"/>
        <v>86.309307643144052</v>
      </c>
      <c r="G453" s="8">
        <f t="shared" si="19"/>
        <v>86.309307643144052</v>
      </c>
      <c r="H453" s="8">
        <v>78448.739310000004</v>
      </c>
      <c r="I453" s="8">
        <f t="shared" si="20"/>
        <v>118.43301574657261</v>
      </c>
    </row>
    <row r="454" spans="1:10" ht="38.25" x14ac:dyDescent="0.2">
      <c r="A454" s="4" t="s">
        <v>515</v>
      </c>
      <c r="B454" s="5" t="s">
        <v>516</v>
      </c>
      <c r="C454" s="8">
        <v>107646.8</v>
      </c>
      <c r="D454" s="8">
        <v>107646.8</v>
      </c>
      <c r="E454" s="8">
        <v>92909.207779999997</v>
      </c>
      <c r="F454" s="8">
        <f t="shared" si="18"/>
        <v>86.309307643144052</v>
      </c>
      <c r="G454" s="8">
        <f t="shared" si="19"/>
        <v>86.309307643144052</v>
      </c>
      <c r="H454" s="8">
        <v>78448.739310000004</v>
      </c>
      <c r="I454" s="8">
        <f t="shared" si="20"/>
        <v>118.43301574657261</v>
      </c>
    </row>
    <row r="455" spans="1:10" ht="38.25" x14ac:dyDescent="0.2">
      <c r="A455" s="4" t="s">
        <v>854</v>
      </c>
      <c r="B455" s="5" t="s">
        <v>517</v>
      </c>
      <c r="C455" s="8">
        <v>546226.69999999995</v>
      </c>
      <c r="D455" s="8">
        <v>546226.69999999995</v>
      </c>
      <c r="E455" s="8">
        <v>94241.602969999993</v>
      </c>
      <c r="F455" s="8">
        <f t="shared" si="18"/>
        <v>17.253203289037316</v>
      </c>
      <c r="G455" s="8">
        <f t="shared" si="19"/>
        <v>17.253203289037316</v>
      </c>
      <c r="H455" s="8">
        <v>42782.492250000003</v>
      </c>
      <c r="I455" s="8" t="s">
        <v>1313</v>
      </c>
    </row>
    <row r="456" spans="1:10" ht="38.25" x14ac:dyDescent="0.2">
      <c r="A456" s="4" t="s">
        <v>518</v>
      </c>
      <c r="B456" s="5" t="s">
        <v>519</v>
      </c>
      <c r="C456" s="8">
        <v>164553.4</v>
      </c>
      <c r="D456" s="8">
        <v>164553.4</v>
      </c>
      <c r="E456" s="8">
        <v>0</v>
      </c>
      <c r="F456" s="8">
        <f t="shared" si="18"/>
        <v>0</v>
      </c>
      <c r="G456" s="8">
        <f t="shared" si="19"/>
        <v>0</v>
      </c>
      <c r="H456" s="8">
        <v>10260</v>
      </c>
      <c r="I456" s="8">
        <f t="shared" si="20"/>
        <v>0</v>
      </c>
    </row>
    <row r="457" spans="1:10" ht="38.25" x14ac:dyDescent="0.2">
      <c r="A457" s="4" t="s">
        <v>520</v>
      </c>
      <c r="B457" s="5" t="s">
        <v>521</v>
      </c>
      <c r="C457" s="8">
        <v>164553.4</v>
      </c>
      <c r="D457" s="8">
        <v>164553.4</v>
      </c>
      <c r="E457" s="8">
        <v>0</v>
      </c>
      <c r="F457" s="8">
        <f t="shared" si="18"/>
        <v>0</v>
      </c>
      <c r="G457" s="8">
        <f t="shared" si="19"/>
        <v>0</v>
      </c>
      <c r="H457" s="8">
        <v>10260</v>
      </c>
      <c r="I457" s="8">
        <f t="shared" si="20"/>
        <v>0</v>
      </c>
    </row>
    <row r="458" spans="1:10" ht="38.25" x14ac:dyDescent="0.2">
      <c r="A458" s="4" t="s">
        <v>855</v>
      </c>
      <c r="B458" s="5" t="s">
        <v>962</v>
      </c>
      <c r="C458" s="8">
        <v>76025.8</v>
      </c>
      <c r="D458" s="8">
        <v>76025.8</v>
      </c>
      <c r="E458" s="8">
        <v>0</v>
      </c>
      <c r="F458" s="8">
        <f t="shared" si="18"/>
        <v>0</v>
      </c>
      <c r="G458" s="8">
        <f t="shared" si="19"/>
        <v>0</v>
      </c>
      <c r="H458" s="8">
        <v>0</v>
      </c>
      <c r="I458" s="8">
        <v>0</v>
      </c>
    </row>
    <row r="459" spans="1:10" ht="51" x14ac:dyDescent="0.2">
      <c r="A459" s="4" t="s">
        <v>856</v>
      </c>
      <c r="B459" s="5" t="s">
        <v>963</v>
      </c>
      <c r="C459" s="8">
        <v>76025.8</v>
      </c>
      <c r="D459" s="8">
        <v>76025.8</v>
      </c>
      <c r="E459" s="8">
        <v>0</v>
      </c>
      <c r="F459" s="8">
        <f t="shared" si="18"/>
        <v>0</v>
      </c>
      <c r="G459" s="8">
        <f t="shared" si="19"/>
        <v>0</v>
      </c>
      <c r="H459" s="8">
        <v>0</v>
      </c>
      <c r="I459" s="8">
        <v>0</v>
      </c>
    </row>
    <row r="460" spans="1:10" ht="76.5" x14ac:dyDescent="0.2">
      <c r="A460" s="4" t="s">
        <v>522</v>
      </c>
      <c r="B460" s="5" t="s">
        <v>523</v>
      </c>
      <c r="C460" s="8">
        <v>107.5</v>
      </c>
      <c r="D460" s="8">
        <v>107.5</v>
      </c>
      <c r="E460" s="8">
        <v>106.78233999999999</v>
      </c>
      <c r="F460" s="8">
        <f t="shared" si="18"/>
        <v>99.332409302325573</v>
      </c>
      <c r="G460" s="8">
        <f t="shared" si="19"/>
        <v>99.332409302325573</v>
      </c>
      <c r="H460" s="8">
        <v>130.89797000000002</v>
      </c>
      <c r="I460" s="8">
        <f t="shared" si="20"/>
        <v>81.576773115732792</v>
      </c>
      <c r="J460" s="24">
        <f>C460-D460</f>
        <v>0</v>
      </c>
    </row>
    <row r="461" spans="1:10" ht="38.25" x14ac:dyDescent="0.2">
      <c r="A461" s="4" t="s">
        <v>1129</v>
      </c>
      <c r="B461" s="5" t="s">
        <v>1149</v>
      </c>
      <c r="C461" s="8">
        <v>0</v>
      </c>
      <c r="D461" s="8">
        <v>38.799999999999997</v>
      </c>
      <c r="E461" s="8">
        <v>38.718000000000004</v>
      </c>
      <c r="F461" s="8">
        <v>0</v>
      </c>
      <c r="G461" s="8">
        <f t="shared" si="19"/>
        <v>99.788659793814446</v>
      </c>
      <c r="H461" s="8">
        <v>232.8</v>
      </c>
      <c r="I461" s="8">
        <f t="shared" si="20"/>
        <v>16.631443298969074</v>
      </c>
    </row>
    <row r="462" spans="1:10" ht="127.5" x14ac:dyDescent="0.2">
      <c r="A462" s="4" t="s">
        <v>1011</v>
      </c>
      <c r="B462" s="5" t="s">
        <v>524</v>
      </c>
      <c r="C462" s="8">
        <v>3813</v>
      </c>
      <c r="D462" s="8">
        <v>3813</v>
      </c>
      <c r="E462" s="8">
        <v>1715.6493799999998</v>
      </c>
      <c r="F462" s="8">
        <f t="shared" si="18"/>
        <v>44.994738526094935</v>
      </c>
      <c r="G462" s="8">
        <f t="shared" si="19"/>
        <v>44.994738526094935</v>
      </c>
      <c r="H462" s="8">
        <v>2957.92506</v>
      </c>
      <c r="I462" s="8">
        <f t="shared" si="20"/>
        <v>58.001786563179522</v>
      </c>
      <c r="J462" s="24"/>
    </row>
    <row r="463" spans="1:10" ht="140.25" x14ac:dyDescent="0.2">
      <c r="A463" s="4" t="s">
        <v>1012</v>
      </c>
      <c r="B463" s="5" t="s">
        <v>525</v>
      </c>
      <c r="C463" s="8">
        <v>3813</v>
      </c>
      <c r="D463" s="8">
        <v>3813</v>
      </c>
      <c r="E463" s="8">
        <v>1715.6493799999998</v>
      </c>
      <c r="F463" s="8">
        <f t="shared" si="18"/>
        <v>44.994738526094935</v>
      </c>
      <c r="G463" s="8">
        <f t="shared" si="19"/>
        <v>44.994738526094935</v>
      </c>
      <c r="H463" s="8">
        <v>2957.92506</v>
      </c>
      <c r="I463" s="8">
        <f t="shared" si="20"/>
        <v>58.001786563179522</v>
      </c>
    </row>
    <row r="464" spans="1:10" ht="25.5" x14ac:dyDescent="0.2">
      <c r="A464" s="4" t="s">
        <v>1251</v>
      </c>
      <c r="B464" s="5" t="s">
        <v>1250</v>
      </c>
      <c r="C464" s="8">
        <v>0</v>
      </c>
      <c r="D464" s="8">
        <v>96536.5</v>
      </c>
      <c r="E464" s="8">
        <v>0</v>
      </c>
      <c r="F464" s="8">
        <v>0</v>
      </c>
      <c r="G464" s="8">
        <v>0</v>
      </c>
      <c r="H464" s="8">
        <v>0</v>
      </c>
      <c r="I464" s="8">
        <v>0</v>
      </c>
    </row>
    <row r="465" spans="1:9" ht="25.5" x14ac:dyDescent="0.2">
      <c r="A465" s="4" t="s">
        <v>1290</v>
      </c>
      <c r="B465" s="5" t="s">
        <v>1291</v>
      </c>
      <c r="C465" s="8">
        <v>0</v>
      </c>
      <c r="D465" s="8">
        <v>0</v>
      </c>
      <c r="E465" s="8">
        <v>0</v>
      </c>
      <c r="F465" s="8">
        <v>0</v>
      </c>
      <c r="G465" s="8">
        <v>0</v>
      </c>
      <c r="H465" s="8">
        <v>28272</v>
      </c>
      <c r="I465" s="8">
        <v>0</v>
      </c>
    </row>
    <row r="466" spans="1:9" ht="25.5" x14ac:dyDescent="0.2">
      <c r="A466" s="4" t="s">
        <v>1292</v>
      </c>
      <c r="B466" s="5" t="s">
        <v>1293</v>
      </c>
      <c r="C466" s="8">
        <v>0</v>
      </c>
      <c r="D466" s="8">
        <v>0</v>
      </c>
      <c r="E466" s="8">
        <v>0</v>
      </c>
      <c r="F466" s="8">
        <v>0</v>
      </c>
      <c r="G466" s="8">
        <v>0</v>
      </c>
      <c r="H466" s="8">
        <v>28272</v>
      </c>
      <c r="I466" s="8">
        <v>0</v>
      </c>
    </row>
    <row r="467" spans="1:9" ht="38.25" x14ac:dyDescent="0.2">
      <c r="A467" s="4" t="s">
        <v>1294</v>
      </c>
      <c r="B467" s="5" t="s">
        <v>1295</v>
      </c>
      <c r="C467" s="8">
        <v>0</v>
      </c>
      <c r="D467" s="8">
        <v>0</v>
      </c>
      <c r="E467" s="8">
        <v>0</v>
      </c>
      <c r="F467" s="8">
        <v>0</v>
      </c>
      <c r="G467" s="8">
        <v>0</v>
      </c>
      <c r="H467" s="8">
        <v>15872.75469</v>
      </c>
      <c r="I467" s="8">
        <v>0</v>
      </c>
    </row>
    <row r="468" spans="1:9" ht="38.25" x14ac:dyDescent="0.2">
      <c r="A468" s="4" t="s">
        <v>1296</v>
      </c>
      <c r="B468" s="5" t="s">
        <v>1297</v>
      </c>
      <c r="C468" s="8">
        <v>0</v>
      </c>
      <c r="D468" s="8">
        <v>0</v>
      </c>
      <c r="E468" s="8">
        <v>0</v>
      </c>
      <c r="F468" s="8">
        <v>0</v>
      </c>
      <c r="G468" s="8">
        <v>0</v>
      </c>
      <c r="H468" s="8">
        <v>15872.75469</v>
      </c>
      <c r="I468" s="8">
        <v>0</v>
      </c>
    </row>
    <row r="469" spans="1:9" ht="38.25" x14ac:dyDescent="0.2">
      <c r="A469" s="4" t="s">
        <v>1130</v>
      </c>
      <c r="B469" s="5" t="s">
        <v>1150</v>
      </c>
      <c r="C469" s="8">
        <v>0</v>
      </c>
      <c r="D469" s="8">
        <v>194232.4</v>
      </c>
      <c r="E469" s="8">
        <v>94543.759969999999</v>
      </c>
      <c r="F469" s="8">
        <v>0</v>
      </c>
      <c r="G469" s="8">
        <f t="shared" si="19"/>
        <v>48.675586549926791</v>
      </c>
      <c r="H469" s="8">
        <v>0</v>
      </c>
      <c r="I469" s="8">
        <v>0</v>
      </c>
    </row>
    <row r="470" spans="1:9" ht="38.25" x14ac:dyDescent="0.2">
      <c r="A470" s="4" t="s">
        <v>1131</v>
      </c>
      <c r="B470" s="5" t="s">
        <v>1151</v>
      </c>
      <c r="C470" s="8">
        <v>0</v>
      </c>
      <c r="D470" s="8">
        <v>194232.4</v>
      </c>
      <c r="E470" s="8">
        <v>94543.759969999999</v>
      </c>
      <c r="F470" s="8">
        <v>0</v>
      </c>
      <c r="G470" s="8">
        <f t="shared" si="19"/>
        <v>48.675586549926791</v>
      </c>
      <c r="H470" s="8">
        <v>0</v>
      </c>
      <c r="I470" s="8">
        <v>0</v>
      </c>
    </row>
    <row r="471" spans="1:9" ht="38.25" x14ac:dyDescent="0.2">
      <c r="A471" s="4" t="s">
        <v>1298</v>
      </c>
      <c r="B471" s="50" t="s">
        <v>1299</v>
      </c>
      <c r="C471" s="8">
        <v>0</v>
      </c>
      <c r="D471" s="8">
        <v>0</v>
      </c>
      <c r="E471" s="8">
        <v>0</v>
      </c>
      <c r="F471" s="8">
        <v>0</v>
      </c>
      <c r="G471" s="8">
        <v>0</v>
      </c>
      <c r="H471" s="8">
        <v>936.50913000000003</v>
      </c>
      <c r="I471" s="8">
        <v>0</v>
      </c>
    </row>
    <row r="472" spans="1:9" ht="38.25" x14ac:dyDescent="0.2">
      <c r="A472" s="4" t="s">
        <v>1300</v>
      </c>
      <c r="B472" s="5" t="s">
        <v>1301</v>
      </c>
      <c r="C472" s="8">
        <v>0</v>
      </c>
      <c r="D472" s="8">
        <v>0</v>
      </c>
      <c r="E472" s="8">
        <v>0</v>
      </c>
      <c r="F472" s="8">
        <v>0</v>
      </c>
      <c r="G472" s="8">
        <v>0</v>
      </c>
      <c r="H472" s="8">
        <v>936.50913000000003</v>
      </c>
      <c r="I472" s="8">
        <v>0</v>
      </c>
    </row>
    <row r="473" spans="1:9" ht="25.5" x14ac:dyDescent="0.2">
      <c r="A473" s="4" t="s">
        <v>1253</v>
      </c>
      <c r="B473" s="5" t="s">
        <v>1252</v>
      </c>
      <c r="C473" s="8">
        <v>0</v>
      </c>
      <c r="D473" s="8">
        <v>261830</v>
      </c>
      <c r="E473" s="8">
        <v>0</v>
      </c>
      <c r="F473" s="8">
        <v>0</v>
      </c>
      <c r="G473" s="8">
        <v>0</v>
      </c>
      <c r="H473" s="8">
        <v>0</v>
      </c>
      <c r="I473" s="8">
        <v>0</v>
      </c>
    </row>
    <row r="474" spans="1:9" ht="38.25" x14ac:dyDescent="0.2">
      <c r="A474" s="4" t="s">
        <v>526</v>
      </c>
      <c r="B474" s="5" t="s">
        <v>527</v>
      </c>
      <c r="C474" s="8">
        <v>686902.7</v>
      </c>
      <c r="D474" s="8">
        <v>686902.7</v>
      </c>
      <c r="E474" s="8">
        <v>372903.28519000002</v>
      </c>
      <c r="F474" s="8">
        <f t="shared" si="18"/>
        <v>54.287642950013158</v>
      </c>
      <c r="G474" s="8">
        <f t="shared" si="19"/>
        <v>54.287642950013158</v>
      </c>
      <c r="H474" s="8">
        <v>1388194.20572</v>
      </c>
      <c r="I474" s="8">
        <f t="shared" si="20"/>
        <v>26.862472387038256</v>
      </c>
    </row>
    <row r="475" spans="1:9" ht="51" x14ac:dyDescent="0.2">
      <c r="A475" s="4" t="s">
        <v>528</v>
      </c>
      <c r="B475" s="5" t="s">
        <v>529</v>
      </c>
      <c r="C475" s="8">
        <v>686902.7</v>
      </c>
      <c r="D475" s="8">
        <v>686902.7</v>
      </c>
      <c r="E475" s="8">
        <v>372903.28519000002</v>
      </c>
      <c r="F475" s="8">
        <f t="shared" si="18"/>
        <v>54.287642950013158</v>
      </c>
      <c r="G475" s="8">
        <f t="shared" si="19"/>
        <v>54.287642950013158</v>
      </c>
      <c r="H475" s="8">
        <v>1388194.20572</v>
      </c>
      <c r="I475" s="8">
        <f t="shared" si="20"/>
        <v>26.862472387038256</v>
      </c>
    </row>
    <row r="476" spans="1:9" ht="51" x14ac:dyDescent="0.2">
      <c r="A476" s="4" t="s">
        <v>1013</v>
      </c>
      <c r="B476" s="5" t="s">
        <v>1030</v>
      </c>
      <c r="C476" s="8">
        <v>100000</v>
      </c>
      <c r="D476" s="8">
        <v>0</v>
      </c>
      <c r="E476" s="8">
        <v>0</v>
      </c>
      <c r="F476" s="8">
        <f t="shared" si="18"/>
        <v>0</v>
      </c>
      <c r="G476" s="8">
        <v>0</v>
      </c>
      <c r="H476" s="8">
        <v>0</v>
      </c>
      <c r="I476" s="8">
        <v>0</v>
      </c>
    </row>
    <row r="477" spans="1:9" ht="63.75" x14ac:dyDescent="0.2">
      <c r="A477" s="4" t="s">
        <v>1014</v>
      </c>
      <c r="B477" s="5" t="s">
        <v>1031</v>
      </c>
      <c r="C477" s="8">
        <v>100000</v>
      </c>
      <c r="D477" s="8">
        <v>0</v>
      </c>
      <c r="E477" s="8">
        <v>0</v>
      </c>
      <c r="F477" s="8">
        <f t="shared" si="18"/>
        <v>0</v>
      </c>
      <c r="G477" s="8">
        <v>0</v>
      </c>
      <c r="H477" s="8">
        <v>0</v>
      </c>
      <c r="I477" s="8">
        <v>0</v>
      </c>
    </row>
    <row r="478" spans="1:9" ht="89.25" x14ac:dyDescent="0.2">
      <c r="A478" s="4" t="s">
        <v>530</v>
      </c>
      <c r="B478" s="5" t="s">
        <v>531</v>
      </c>
      <c r="C478" s="8">
        <v>1846</v>
      </c>
      <c r="D478" s="8">
        <v>1846</v>
      </c>
      <c r="E478" s="8">
        <v>0</v>
      </c>
      <c r="F478" s="8">
        <f t="shared" si="18"/>
        <v>0</v>
      </c>
      <c r="G478" s="8">
        <f t="shared" si="19"/>
        <v>0</v>
      </c>
      <c r="H478" s="8">
        <v>0</v>
      </c>
      <c r="I478" s="8">
        <v>0</v>
      </c>
    </row>
    <row r="479" spans="1:9" ht="38.25" x14ac:dyDescent="0.2">
      <c r="A479" s="4" t="s">
        <v>1044</v>
      </c>
      <c r="B479" s="5" t="s">
        <v>1053</v>
      </c>
      <c r="C479" s="8">
        <v>181360</v>
      </c>
      <c r="D479" s="8">
        <v>181360</v>
      </c>
      <c r="E479" s="8">
        <v>79974.572709999993</v>
      </c>
      <c r="F479" s="8">
        <f t="shared" si="18"/>
        <v>44.097139782752528</v>
      </c>
      <c r="G479" s="8">
        <f t="shared" si="19"/>
        <v>44.097139782752528</v>
      </c>
      <c r="H479" s="8">
        <v>0</v>
      </c>
      <c r="I479" s="8">
        <v>0</v>
      </c>
    </row>
    <row r="480" spans="1:9" ht="51" x14ac:dyDescent="0.2">
      <c r="A480" s="4" t="s">
        <v>1045</v>
      </c>
      <c r="B480" s="5" t="s">
        <v>1054</v>
      </c>
      <c r="C480" s="8">
        <v>181360</v>
      </c>
      <c r="D480" s="8">
        <v>181360</v>
      </c>
      <c r="E480" s="8">
        <v>79974.572709999993</v>
      </c>
      <c r="F480" s="8">
        <f t="shared" si="18"/>
        <v>44.097139782752528</v>
      </c>
      <c r="G480" s="8">
        <f t="shared" si="19"/>
        <v>44.097139782752528</v>
      </c>
      <c r="H480" s="8">
        <v>0</v>
      </c>
      <c r="I480" s="8">
        <v>0</v>
      </c>
    </row>
    <row r="481" spans="1:9" ht="38.25" x14ac:dyDescent="0.2">
      <c r="A481" s="4" t="s">
        <v>532</v>
      </c>
      <c r="B481" s="5" t="s">
        <v>533</v>
      </c>
      <c r="C481" s="8">
        <v>534842</v>
      </c>
      <c r="D481" s="8">
        <v>534842</v>
      </c>
      <c r="E481" s="8">
        <v>320314.59918000002</v>
      </c>
      <c r="F481" s="8">
        <f t="shared" si="18"/>
        <v>59.889574711784043</v>
      </c>
      <c r="G481" s="8">
        <f t="shared" si="19"/>
        <v>59.889574711784043</v>
      </c>
      <c r="H481" s="8">
        <v>520665.10460000002</v>
      </c>
      <c r="I481" s="8">
        <f t="shared" si="20"/>
        <v>61.520274039890019</v>
      </c>
    </row>
    <row r="482" spans="1:9" ht="38.25" x14ac:dyDescent="0.2">
      <c r="A482" s="4" t="s">
        <v>534</v>
      </c>
      <c r="B482" s="5" t="s">
        <v>535</v>
      </c>
      <c r="C482" s="8">
        <v>534842</v>
      </c>
      <c r="D482" s="8">
        <v>534842</v>
      </c>
      <c r="E482" s="8">
        <v>320314.59918000002</v>
      </c>
      <c r="F482" s="8">
        <f t="shared" si="18"/>
        <v>59.889574711784043</v>
      </c>
      <c r="G482" s="8">
        <f t="shared" si="19"/>
        <v>59.889574711784043</v>
      </c>
      <c r="H482" s="8">
        <v>520665.10460000002</v>
      </c>
      <c r="I482" s="8">
        <f t="shared" si="20"/>
        <v>61.520274039890019</v>
      </c>
    </row>
    <row r="483" spans="1:9" ht="26.25" x14ac:dyDescent="0.25">
      <c r="A483" s="4" t="s">
        <v>857</v>
      </c>
      <c r="B483" s="42" t="s">
        <v>964</v>
      </c>
      <c r="C483" s="8">
        <v>300</v>
      </c>
      <c r="D483" s="8">
        <v>300</v>
      </c>
      <c r="E483" s="8">
        <v>300</v>
      </c>
      <c r="F483" s="8">
        <f t="shared" si="18"/>
        <v>100</v>
      </c>
      <c r="G483" s="8">
        <f t="shared" si="19"/>
        <v>100</v>
      </c>
      <c r="H483" s="8">
        <v>0</v>
      </c>
      <c r="I483" s="8">
        <v>0</v>
      </c>
    </row>
    <row r="484" spans="1:9" ht="26.25" x14ac:dyDescent="0.25">
      <c r="A484" s="4" t="s">
        <v>858</v>
      </c>
      <c r="B484" s="42" t="s">
        <v>965</v>
      </c>
      <c r="C484" s="8">
        <v>300</v>
      </c>
      <c r="D484" s="8">
        <v>300</v>
      </c>
      <c r="E484" s="8">
        <v>300</v>
      </c>
      <c r="F484" s="8">
        <f t="shared" si="18"/>
        <v>100</v>
      </c>
      <c r="G484" s="8">
        <f t="shared" si="19"/>
        <v>100</v>
      </c>
      <c r="H484" s="8">
        <v>0</v>
      </c>
      <c r="I484" s="8">
        <v>0</v>
      </c>
    </row>
    <row r="485" spans="1:9" ht="39" x14ac:dyDescent="0.25">
      <c r="A485" s="4" t="s">
        <v>536</v>
      </c>
      <c r="B485" s="41" t="s">
        <v>537</v>
      </c>
      <c r="C485" s="8">
        <v>410.5</v>
      </c>
      <c r="D485" s="8">
        <v>410.5</v>
      </c>
      <c r="E485" s="8">
        <v>406.58398</v>
      </c>
      <c r="F485" s="8">
        <f t="shared" ref="F485:F547" si="21">E485/C485*100</f>
        <v>99.046036540803897</v>
      </c>
      <c r="G485" s="8">
        <f t="shared" ref="G485:G547" si="22">E485/D485*100</f>
        <v>99.046036540803897</v>
      </c>
      <c r="H485" s="8">
        <v>2977.2049999999999</v>
      </c>
      <c r="I485" s="8">
        <f t="shared" ref="I485:I547" si="23">E485/H485*100</f>
        <v>13.656566477619108</v>
      </c>
    </row>
    <row r="486" spans="1:9" ht="51.75" x14ac:dyDescent="0.25">
      <c r="A486" s="4" t="s">
        <v>538</v>
      </c>
      <c r="B486" s="41" t="s">
        <v>539</v>
      </c>
      <c r="C486" s="8">
        <v>410.5</v>
      </c>
      <c r="D486" s="8">
        <v>410.5</v>
      </c>
      <c r="E486" s="8">
        <v>406.58398</v>
      </c>
      <c r="F486" s="8">
        <f t="shared" si="21"/>
        <v>99.046036540803897</v>
      </c>
      <c r="G486" s="8">
        <f t="shared" si="22"/>
        <v>99.046036540803897</v>
      </c>
      <c r="H486" s="8">
        <v>2977.2049999999999</v>
      </c>
      <c r="I486" s="8">
        <f t="shared" si="23"/>
        <v>13.656566477619108</v>
      </c>
    </row>
    <row r="487" spans="1:9" ht="26.25" x14ac:dyDescent="0.25">
      <c r="A487" s="4" t="s">
        <v>1015</v>
      </c>
      <c r="B487" s="41" t="s">
        <v>1032</v>
      </c>
      <c r="C487" s="8">
        <v>1083531.3999999999</v>
      </c>
      <c r="D487" s="8">
        <v>2119240.6</v>
      </c>
      <c r="E487" s="8">
        <v>1200424.9371800001</v>
      </c>
      <c r="F487" s="8">
        <f t="shared" si="21"/>
        <v>110.78820024781932</v>
      </c>
      <c r="G487" s="8">
        <f t="shared" si="22"/>
        <v>56.644108138547367</v>
      </c>
      <c r="H487" s="8">
        <v>25258.1</v>
      </c>
      <c r="I487" s="8" t="s">
        <v>1313</v>
      </c>
    </row>
    <row r="488" spans="1:9" ht="26.25" x14ac:dyDescent="0.25">
      <c r="A488" s="4" t="s">
        <v>1016</v>
      </c>
      <c r="B488" s="41" t="s">
        <v>1033</v>
      </c>
      <c r="C488" s="8">
        <v>1083531.3999999999</v>
      </c>
      <c r="D488" s="8">
        <v>2119240.6</v>
      </c>
      <c r="E488" s="8">
        <v>1200424.9371800001</v>
      </c>
      <c r="F488" s="8">
        <f t="shared" si="21"/>
        <v>110.78820024781932</v>
      </c>
      <c r="G488" s="8">
        <f t="shared" si="22"/>
        <v>56.644108138547367</v>
      </c>
      <c r="H488" s="8">
        <v>25258.1</v>
      </c>
      <c r="I488" s="8" t="s">
        <v>1313</v>
      </c>
    </row>
    <row r="489" spans="1:9" ht="15" x14ac:dyDescent="0.25">
      <c r="A489" s="4" t="s">
        <v>540</v>
      </c>
      <c r="B489" s="42" t="s">
        <v>541</v>
      </c>
      <c r="C489" s="8">
        <v>192941.5</v>
      </c>
      <c r="D489" s="8">
        <v>192941.5</v>
      </c>
      <c r="E489" s="8">
        <v>0</v>
      </c>
      <c r="F489" s="8">
        <f t="shared" si="21"/>
        <v>0</v>
      </c>
      <c r="G489" s="8">
        <f t="shared" si="22"/>
        <v>0</v>
      </c>
      <c r="H489" s="8">
        <v>0</v>
      </c>
      <c r="I489" s="8">
        <v>0</v>
      </c>
    </row>
    <row r="490" spans="1:9" ht="26.25" x14ac:dyDescent="0.25">
      <c r="A490" s="4" t="s">
        <v>542</v>
      </c>
      <c r="B490" s="42" t="s">
        <v>543</v>
      </c>
      <c r="C490" s="8">
        <v>192941.5</v>
      </c>
      <c r="D490" s="8">
        <v>192941.5</v>
      </c>
      <c r="E490" s="8">
        <v>0</v>
      </c>
      <c r="F490" s="8">
        <f t="shared" si="21"/>
        <v>0</v>
      </c>
      <c r="G490" s="8">
        <f t="shared" si="22"/>
        <v>0</v>
      </c>
      <c r="H490" s="8">
        <v>0</v>
      </c>
      <c r="I490" s="8">
        <v>0</v>
      </c>
    </row>
    <row r="491" spans="1:9" ht="25.5" x14ac:dyDescent="0.2">
      <c r="A491" s="2" t="s">
        <v>544</v>
      </c>
      <c r="B491" s="48" t="s">
        <v>545</v>
      </c>
      <c r="C491" s="7">
        <v>317639.7</v>
      </c>
      <c r="D491" s="7">
        <v>317639.7</v>
      </c>
      <c r="E491" s="7">
        <v>256710.98141000001</v>
      </c>
      <c r="F491" s="7">
        <f t="shared" si="21"/>
        <v>80.818292363958292</v>
      </c>
      <c r="G491" s="7">
        <f t="shared" si="22"/>
        <v>80.818292363958292</v>
      </c>
      <c r="H491" s="7">
        <v>71763.541270000002</v>
      </c>
      <c r="I491" s="7" t="s">
        <v>1313</v>
      </c>
    </row>
    <row r="492" spans="1:9" ht="26.25" x14ac:dyDescent="0.25">
      <c r="A492" s="4" t="s">
        <v>546</v>
      </c>
      <c r="B492" s="42" t="s">
        <v>547</v>
      </c>
      <c r="C492" s="8">
        <v>317639.7</v>
      </c>
      <c r="D492" s="8">
        <v>317639.7</v>
      </c>
      <c r="E492" s="8">
        <v>256710.98141000001</v>
      </c>
      <c r="F492" s="8">
        <f t="shared" si="21"/>
        <v>80.818292363958292</v>
      </c>
      <c r="G492" s="8">
        <f t="shared" si="22"/>
        <v>80.818292363958292</v>
      </c>
      <c r="H492" s="8">
        <v>71763.541270000002</v>
      </c>
      <c r="I492" s="8" t="s">
        <v>1313</v>
      </c>
    </row>
    <row r="493" spans="1:9" ht="76.5" x14ac:dyDescent="0.2">
      <c r="A493" s="4" t="s">
        <v>548</v>
      </c>
      <c r="B493" s="5" t="s">
        <v>549</v>
      </c>
      <c r="C493" s="8">
        <v>317639.7</v>
      </c>
      <c r="D493" s="8">
        <v>317639.7</v>
      </c>
      <c r="E493" s="8">
        <v>256710.98141000001</v>
      </c>
      <c r="F493" s="8">
        <f t="shared" si="21"/>
        <v>80.818292363958292</v>
      </c>
      <c r="G493" s="8">
        <f t="shared" si="22"/>
        <v>80.818292363958292</v>
      </c>
      <c r="H493" s="8">
        <v>71763.541270000002</v>
      </c>
      <c r="I493" s="8" t="s">
        <v>1313</v>
      </c>
    </row>
    <row r="494" spans="1:9" ht="25.5" x14ac:dyDescent="0.2">
      <c r="A494" s="2" t="s">
        <v>1302</v>
      </c>
      <c r="B494" s="3" t="s">
        <v>1303</v>
      </c>
      <c r="C494" s="8">
        <v>0</v>
      </c>
      <c r="D494" s="8">
        <v>0</v>
      </c>
      <c r="E494" s="8">
        <v>0</v>
      </c>
      <c r="F494" s="8">
        <v>0</v>
      </c>
      <c r="G494" s="8">
        <v>0</v>
      </c>
      <c r="H494" s="8">
        <v>-109.486</v>
      </c>
      <c r="I494" s="8">
        <v>0</v>
      </c>
    </row>
    <row r="495" spans="1:9" ht="25.5" x14ac:dyDescent="0.2">
      <c r="A495" s="4" t="s">
        <v>1304</v>
      </c>
      <c r="B495" s="5" t="s">
        <v>1305</v>
      </c>
      <c r="C495" s="8">
        <v>0</v>
      </c>
      <c r="D495" s="8">
        <v>0</v>
      </c>
      <c r="E495" s="8">
        <v>0</v>
      </c>
      <c r="F495" s="8">
        <v>0</v>
      </c>
      <c r="G495" s="8">
        <v>0</v>
      </c>
      <c r="H495" s="8">
        <v>-109.486</v>
      </c>
      <c r="I495" s="8">
        <v>0</v>
      </c>
    </row>
    <row r="496" spans="1:9" ht="25.5" x14ac:dyDescent="0.2">
      <c r="A496" s="4" t="s">
        <v>1306</v>
      </c>
      <c r="B496" s="5" t="s">
        <v>1307</v>
      </c>
      <c r="C496" s="8">
        <v>0</v>
      </c>
      <c r="D496" s="8">
        <v>0</v>
      </c>
      <c r="E496" s="8">
        <v>0</v>
      </c>
      <c r="F496" s="8">
        <v>0</v>
      </c>
      <c r="G496" s="8">
        <v>0</v>
      </c>
      <c r="H496" s="8">
        <v>-109.486</v>
      </c>
      <c r="I496" s="8">
        <v>0</v>
      </c>
    </row>
    <row r="497" spans="1:14" x14ac:dyDescent="0.2">
      <c r="A497" s="2" t="s">
        <v>1056</v>
      </c>
      <c r="B497" s="3" t="s">
        <v>1057</v>
      </c>
      <c r="C497" s="7">
        <v>0</v>
      </c>
      <c r="D497" s="7">
        <v>0</v>
      </c>
      <c r="E497" s="7">
        <v>352.1</v>
      </c>
      <c r="F497" s="7">
        <v>0</v>
      </c>
      <c r="G497" s="7">
        <v>0</v>
      </c>
      <c r="H497" s="7">
        <v>248</v>
      </c>
      <c r="I497" s="7">
        <f t="shared" si="23"/>
        <v>141.97580645161293</v>
      </c>
    </row>
    <row r="498" spans="1:14" x14ac:dyDescent="0.2">
      <c r="A498" s="4" t="s">
        <v>1058</v>
      </c>
      <c r="B498" s="5" t="s">
        <v>1059</v>
      </c>
      <c r="C498" s="8">
        <v>0</v>
      </c>
      <c r="D498" s="8">
        <v>0</v>
      </c>
      <c r="E498" s="8">
        <v>352.1</v>
      </c>
      <c r="F498" s="8">
        <v>0</v>
      </c>
      <c r="G498" s="8">
        <v>0</v>
      </c>
      <c r="H498" s="8">
        <v>248</v>
      </c>
      <c r="I498" s="8">
        <f t="shared" si="23"/>
        <v>141.97580645161293</v>
      </c>
    </row>
    <row r="499" spans="1:14" ht="25.5" x14ac:dyDescent="0.2">
      <c r="A499" s="4" t="s">
        <v>1132</v>
      </c>
      <c r="B499" s="5" t="s">
        <v>1152</v>
      </c>
      <c r="C499" s="8">
        <v>0</v>
      </c>
      <c r="D499" s="8">
        <v>0</v>
      </c>
      <c r="E499" s="8">
        <v>52.1</v>
      </c>
      <c r="F499" s="8">
        <v>0</v>
      </c>
      <c r="G499" s="8">
        <v>0</v>
      </c>
      <c r="H499" s="8" t="s">
        <v>1308</v>
      </c>
      <c r="I499" s="8">
        <v>0</v>
      </c>
      <c r="J499" s="24"/>
      <c r="K499" s="24"/>
    </row>
    <row r="500" spans="1:14" x14ac:dyDescent="0.2">
      <c r="A500" s="4" t="s">
        <v>1058</v>
      </c>
      <c r="B500" s="5" t="s">
        <v>1060</v>
      </c>
      <c r="C500" s="8">
        <v>0</v>
      </c>
      <c r="D500" s="8">
        <v>0</v>
      </c>
      <c r="E500" s="8">
        <v>300</v>
      </c>
      <c r="F500" s="8">
        <v>0</v>
      </c>
      <c r="G500" s="8">
        <v>0</v>
      </c>
      <c r="H500" s="8">
        <v>248</v>
      </c>
      <c r="I500" s="8">
        <f t="shared" si="23"/>
        <v>120.96774193548387</v>
      </c>
      <c r="J500" s="24"/>
      <c r="K500" s="24"/>
    </row>
    <row r="501" spans="1:14" ht="51" x14ac:dyDescent="0.2">
      <c r="A501" s="2" t="s">
        <v>550</v>
      </c>
      <c r="B501" s="3" t="s">
        <v>551</v>
      </c>
      <c r="C501" s="7">
        <v>0</v>
      </c>
      <c r="D501" s="7">
        <v>0</v>
      </c>
      <c r="E501" s="7">
        <v>57734.253210000003</v>
      </c>
      <c r="F501" s="7">
        <v>0</v>
      </c>
      <c r="G501" s="7">
        <v>0</v>
      </c>
      <c r="H501" s="7">
        <v>146372.49084000001</v>
      </c>
      <c r="I501" s="7">
        <f t="shared" si="23"/>
        <v>39.443376879545902</v>
      </c>
      <c r="J501" s="24"/>
      <c r="K501" s="24"/>
    </row>
    <row r="502" spans="1:14" ht="51" x14ac:dyDescent="0.2">
      <c r="A502" s="4" t="s">
        <v>552</v>
      </c>
      <c r="B502" s="5" t="s">
        <v>553</v>
      </c>
      <c r="C502" s="8">
        <v>0</v>
      </c>
      <c r="D502" s="8">
        <v>0</v>
      </c>
      <c r="E502" s="8">
        <v>57734.253210000003</v>
      </c>
      <c r="F502" s="8">
        <v>0</v>
      </c>
      <c r="G502" s="8">
        <v>0</v>
      </c>
      <c r="H502" s="8">
        <v>146372.49084000001</v>
      </c>
      <c r="I502" s="8">
        <f t="shared" si="23"/>
        <v>39.443376879545902</v>
      </c>
      <c r="J502" s="24"/>
      <c r="K502" s="24"/>
    </row>
    <row r="503" spans="1:14" ht="51" x14ac:dyDescent="0.2">
      <c r="A503" s="4" t="s">
        <v>554</v>
      </c>
      <c r="B503" s="5" t="s">
        <v>555</v>
      </c>
      <c r="C503" s="8">
        <v>0</v>
      </c>
      <c r="D503" s="8">
        <v>0</v>
      </c>
      <c r="E503" s="8">
        <v>57734.253210000003</v>
      </c>
      <c r="F503" s="8">
        <v>0</v>
      </c>
      <c r="G503" s="8">
        <v>0</v>
      </c>
      <c r="H503" s="8">
        <v>146372.49084000001</v>
      </c>
      <c r="I503" s="8">
        <f t="shared" si="23"/>
        <v>39.443376879545902</v>
      </c>
      <c r="J503" s="24"/>
      <c r="K503" s="24"/>
    </row>
    <row r="504" spans="1:14" ht="25.5" x14ac:dyDescent="0.2">
      <c r="A504" s="4" t="s">
        <v>556</v>
      </c>
      <c r="B504" s="5" t="s">
        <v>557</v>
      </c>
      <c r="C504" s="8">
        <v>0</v>
      </c>
      <c r="D504" s="8">
        <v>0</v>
      </c>
      <c r="E504" s="8">
        <v>17008.40897</v>
      </c>
      <c r="F504" s="8">
        <v>0</v>
      </c>
      <c r="G504" s="8">
        <v>0</v>
      </c>
      <c r="H504" s="8">
        <v>71351.356339999998</v>
      </c>
      <c r="I504" s="8">
        <f t="shared" si="23"/>
        <v>23.83754120797979</v>
      </c>
      <c r="J504" s="24"/>
      <c r="K504" s="24"/>
    </row>
    <row r="505" spans="1:14" ht="25.5" x14ac:dyDescent="0.2">
      <c r="A505" s="4" t="s">
        <v>558</v>
      </c>
      <c r="B505" s="5" t="s">
        <v>559</v>
      </c>
      <c r="C505" s="8">
        <v>0</v>
      </c>
      <c r="D505" s="8">
        <v>0</v>
      </c>
      <c r="E505" s="8">
        <v>16637.68145</v>
      </c>
      <c r="F505" s="8">
        <v>0</v>
      </c>
      <c r="G505" s="8">
        <v>0</v>
      </c>
      <c r="H505" s="8">
        <v>25653.122449999999</v>
      </c>
      <c r="I505" s="8">
        <f t="shared" si="23"/>
        <v>64.85636001008524</v>
      </c>
      <c r="J505" s="24"/>
      <c r="K505" s="24"/>
    </row>
    <row r="506" spans="1:14" ht="25.5" x14ac:dyDescent="0.2">
      <c r="A506" s="4" t="s">
        <v>1017</v>
      </c>
      <c r="B506" s="5" t="s">
        <v>1034</v>
      </c>
      <c r="C506" s="8">
        <v>0</v>
      </c>
      <c r="D506" s="8">
        <v>0</v>
      </c>
      <c r="E506" s="8">
        <v>32</v>
      </c>
      <c r="F506" s="8">
        <v>0</v>
      </c>
      <c r="G506" s="8">
        <v>0</v>
      </c>
      <c r="H506" s="8">
        <v>20</v>
      </c>
      <c r="I506" s="8">
        <f t="shared" si="23"/>
        <v>160</v>
      </c>
    </row>
    <row r="507" spans="1:14" ht="25.5" x14ac:dyDescent="0.2">
      <c r="A507" s="4" t="s">
        <v>560</v>
      </c>
      <c r="B507" s="5" t="s">
        <v>561</v>
      </c>
      <c r="C507" s="8">
        <v>0</v>
      </c>
      <c r="D507" s="8">
        <v>0</v>
      </c>
      <c r="E507" s="8">
        <v>338.72752000000003</v>
      </c>
      <c r="F507" s="8">
        <v>0</v>
      </c>
      <c r="G507" s="8">
        <v>0</v>
      </c>
      <c r="H507" s="8">
        <v>45678.233890000003</v>
      </c>
      <c r="I507" s="8">
        <f t="shared" si="23"/>
        <v>0.74155126228327128</v>
      </c>
    </row>
    <row r="508" spans="1:14" ht="51" x14ac:dyDescent="0.2">
      <c r="A508" s="4" t="s">
        <v>562</v>
      </c>
      <c r="B508" s="5" t="s">
        <v>563</v>
      </c>
      <c r="C508" s="8">
        <v>0</v>
      </c>
      <c r="D508" s="8">
        <v>0</v>
      </c>
      <c r="E508" s="8">
        <v>77.306690000000003</v>
      </c>
      <c r="F508" s="8">
        <v>0</v>
      </c>
      <c r="G508" s="8">
        <v>0</v>
      </c>
      <c r="H508" s="8">
        <v>14.473459999999999</v>
      </c>
      <c r="I508" s="8" t="s">
        <v>1313</v>
      </c>
    </row>
    <row r="509" spans="1:14" s="16" customFormat="1" ht="38.25" x14ac:dyDescent="0.2">
      <c r="A509" s="4" t="s">
        <v>1133</v>
      </c>
      <c r="B509" s="5" t="s">
        <v>1153</v>
      </c>
      <c r="C509" s="8">
        <v>0</v>
      </c>
      <c r="D509" s="8">
        <v>0</v>
      </c>
      <c r="E509" s="8">
        <v>0.50144</v>
      </c>
      <c r="F509" s="8">
        <v>0</v>
      </c>
      <c r="G509" s="8">
        <v>0</v>
      </c>
      <c r="H509" s="8">
        <v>0</v>
      </c>
      <c r="I509" s="8">
        <v>0</v>
      </c>
      <c r="N509" s="12"/>
    </row>
    <row r="510" spans="1:14" ht="51" x14ac:dyDescent="0.2">
      <c r="A510" s="4" t="s">
        <v>1309</v>
      </c>
      <c r="B510" s="5" t="s">
        <v>1310</v>
      </c>
      <c r="C510" s="8">
        <v>0</v>
      </c>
      <c r="D510" s="8">
        <v>0</v>
      </c>
      <c r="E510" s="8">
        <v>0</v>
      </c>
      <c r="F510" s="8">
        <v>0</v>
      </c>
      <c r="G510" s="8">
        <v>0</v>
      </c>
      <c r="H510" s="8">
        <v>6.3570000000000002E-2</v>
      </c>
      <c r="I510" s="8">
        <v>0</v>
      </c>
    </row>
    <row r="511" spans="1:14" ht="51" x14ac:dyDescent="0.2">
      <c r="A511" s="4" t="s">
        <v>1115</v>
      </c>
      <c r="B511" s="5" t="s">
        <v>1116</v>
      </c>
      <c r="C511" s="8">
        <v>0</v>
      </c>
      <c r="D511" s="8">
        <v>0</v>
      </c>
      <c r="E511" s="8">
        <v>237.95501000000002</v>
      </c>
      <c r="F511" s="8">
        <v>0</v>
      </c>
      <c r="G511" s="8">
        <v>0</v>
      </c>
      <c r="H511" s="8">
        <v>106.93303</v>
      </c>
      <c r="I511" s="8" t="s">
        <v>1313</v>
      </c>
    </row>
    <row r="512" spans="1:14" ht="38.25" x14ac:dyDescent="0.2">
      <c r="A512" s="4" t="s">
        <v>1311</v>
      </c>
      <c r="B512" s="5" t="s">
        <v>1312</v>
      </c>
      <c r="C512" s="8">
        <v>0</v>
      </c>
      <c r="D512" s="8">
        <v>0</v>
      </c>
      <c r="E512" s="8">
        <v>0</v>
      </c>
      <c r="F512" s="8">
        <v>0</v>
      </c>
      <c r="G512" s="8">
        <v>0</v>
      </c>
      <c r="H512" s="8">
        <v>2937.0419999999999</v>
      </c>
      <c r="I512" s="8">
        <v>0</v>
      </c>
    </row>
    <row r="513" spans="1:14" ht="51" x14ac:dyDescent="0.2">
      <c r="A513" s="4" t="s">
        <v>1107</v>
      </c>
      <c r="B513" s="5" t="s">
        <v>1113</v>
      </c>
      <c r="C513" s="8">
        <v>0</v>
      </c>
      <c r="D513" s="8">
        <v>0</v>
      </c>
      <c r="E513" s="8">
        <v>442.57772999999997</v>
      </c>
      <c r="F513" s="8">
        <v>0</v>
      </c>
      <c r="G513" s="8">
        <v>0</v>
      </c>
      <c r="H513" s="8">
        <v>0</v>
      </c>
      <c r="I513" s="8">
        <v>0</v>
      </c>
    </row>
    <row r="514" spans="1:14" ht="38.25" x14ac:dyDescent="0.2">
      <c r="A514" s="4" t="s">
        <v>564</v>
      </c>
      <c r="B514" s="5" t="s">
        <v>565</v>
      </c>
      <c r="C514" s="8">
        <v>0</v>
      </c>
      <c r="D514" s="8">
        <v>0</v>
      </c>
      <c r="E514" s="8">
        <v>39967.503369999999</v>
      </c>
      <c r="F514" s="8">
        <v>0</v>
      </c>
      <c r="G514" s="8">
        <v>0</v>
      </c>
      <c r="H514" s="8">
        <v>71962.622439999992</v>
      </c>
      <c r="I514" s="8">
        <f t="shared" si="23"/>
        <v>55.539253594216298</v>
      </c>
      <c r="N514" s="16"/>
    </row>
    <row r="515" spans="1:14" ht="43.5" customHeight="1" x14ac:dyDescent="0.2">
      <c r="A515" s="2" t="s">
        <v>566</v>
      </c>
      <c r="B515" s="3" t="s">
        <v>567</v>
      </c>
      <c r="C515" s="7">
        <v>0</v>
      </c>
      <c r="D515" s="7">
        <v>0</v>
      </c>
      <c r="E515" s="7">
        <v>-23072.018399999997</v>
      </c>
      <c r="F515" s="7">
        <v>0</v>
      </c>
      <c r="G515" s="7">
        <v>0</v>
      </c>
      <c r="H515" s="7">
        <v>-253593.91055</v>
      </c>
      <c r="I515" s="7">
        <f t="shared" si="23"/>
        <v>9.0980175154682943</v>
      </c>
    </row>
    <row r="516" spans="1:14" ht="38.25" x14ac:dyDescent="0.2">
      <c r="A516" s="4" t="s">
        <v>568</v>
      </c>
      <c r="B516" s="5" t="s">
        <v>569</v>
      </c>
      <c r="C516" s="8">
        <v>0</v>
      </c>
      <c r="D516" s="8">
        <v>0</v>
      </c>
      <c r="E516" s="8">
        <v>-23072.018399999997</v>
      </c>
      <c r="F516" s="8">
        <v>0</v>
      </c>
      <c r="G516" s="8">
        <v>0</v>
      </c>
      <c r="H516" s="8">
        <v>-253593.91055</v>
      </c>
      <c r="I516" s="8">
        <f t="shared" si="23"/>
        <v>9.0980175154682943</v>
      </c>
    </row>
    <row r="517" spans="1:14" ht="38.25" hidden="1" x14ac:dyDescent="0.2">
      <c r="A517" s="4" t="s">
        <v>570</v>
      </c>
      <c r="B517" s="5" t="s">
        <v>571</v>
      </c>
      <c r="C517" s="8">
        <v>0</v>
      </c>
      <c r="D517" s="8">
        <v>0</v>
      </c>
      <c r="E517" s="8">
        <v>-1.5</v>
      </c>
      <c r="F517" s="8">
        <v>0</v>
      </c>
      <c r="G517" s="8">
        <v>0</v>
      </c>
      <c r="H517" s="8">
        <v>2937.0419999999999</v>
      </c>
      <c r="I517" s="8">
        <v>0</v>
      </c>
    </row>
    <row r="518" spans="1:14" ht="38.25" hidden="1" x14ac:dyDescent="0.2">
      <c r="A518" s="4" t="s">
        <v>572</v>
      </c>
      <c r="B518" s="5" t="s">
        <v>573</v>
      </c>
      <c r="C518" s="8">
        <v>0</v>
      </c>
      <c r="D518" s="8">
        <v>0</v>
      </c>
      <c r="E518" s="8">
        <v>-363.17995999999999</v>
      </c>
      <c r="F518" s="8">
        <v>0</v>
      </c>
      <c r="G518" s="8">
        <v>0</v>
      </c>
      <c r="H518" s="8">
        <v>0</v>
      </c>
      <c r="I518" s="8">
        <v>0</v>
      </c>
    </row>
    <row r="519" spans="1:14" ht="38.25" hidden="1" x14ac:dyDescent="0.2">
      <c r="A519" s="4" t="s">
        <v>574</v>
      </c>
      <c r="B519" s="5" t="s">
        <v>575</v>
      </c>
      <c r="C519" s="8">
        <v>0</v>
      </c>
      <c r="D519" s="8">
        <v>0</v>
      </c>
      <c r="E519" s="8">
        <v>-11.42285</v>
      </c>
      <c r="F519" s="8">
        <v>0</v>
      </c>
      <c r="G519" s="8">
        <v>0</v>
      </c>
      <c r="H519" s="8">
        <v>71962.622439999992</v>
      </c>
      <c r="I519" s="8">
        <v>0</v>
      </c>
    </row>
    <row r="520" spans="1:14" ht="25.5" hidden="1" x14ac:dyDescent="0.2">
      <c r="A520" s="2" t="s">
        <v>576</v>
      </c>
      <c r="B520" s="3" t="s">
        <v>577</v>
      </c>
      <c r="C520" s="7">
        <v>0</v>
      </c>
      <c r="D520" s="7">
        <v>0</v>
      </c>
      <c r="E520" s="7">
        <v>-157.53239000000002</v>
      </c>
      <c r="F520" s="8">
        <v>0</v>
      </c>
      <c r="G520" s="8">
        <v>0</v>
      </c>
      <c r="H520" s="7">
        <v>-253593.91055</v>
      </c>
      <c r="I520" s="8">
        <f t="shared" si="23"/>
        <v>6.2119941941168988E-2</v>
      </c>
    </row>
    <row r="521" spans="1:14" ht="25.5" hidden="1" x14ac:dyDescent="0.2">
      <c r="A521" s="4" t="s">
        <v>578</v>
      </c>
      <c r="B521" s="5" t="s">
        <v>579</v>
      </c>
      <c r="C521" s="8">
        <v>0</v>
      </c>
      <c r="D521" s="8">
        <v>0</v>
      </c>
      <c r="E521" s="8">
        <v>-39.127499999999998</v>
      </c>
      <c r="F521" s="8">
        <v>0</v>
      </c>
      <c r="G521" s="8">
        <v>0</v>
      </c>
      <c r="H521" s="8">
        <v>-253593.91055</v>
      </c>
      <c r="I521" s="8">
        <v>0</v>
      </c>
    </row>
    <row r="522" spans="1:14" ht="39" hidden="1" x14ac:dyDescent="0.25">
      <c r="A522" s="4" t="s">
        <v>612</v>
      </c>
      <c r="B522" s="42" t="s">
        <v>613</v>
      </c>
      <c r="C522" s="8">
        <v>0</v>
      </c>
      <c r="D522" s="8">
        <v>0</v>
      </c>
      <c r="E522" s="8">
        <v>-223.05190999999999</v>
      </c>
      <c r="F522" s="8">
        <v>0</v>
      </c>
      <c r="G522" s="8">
        <v>0</v>
      </c>
      <c r="H522" s="8"/>
      <c r="I522" s="8">
        <v>0</v>
      </c>
    </row>
    <row r="523" spans="1:14" ht="39" hidden="1" x14ac:dyDescent="0.25">
      <c r="A523" s="4" t="s">
        <v>580</v>
      </c>
      <c r="B523" s="42" t="s">
        <v>581</v>
      </c>
      <c r="C523" s="8">
        <v>0</v>
      </c>
      <c r="D523" s="8">
        <v>0</v>
      </c>
      <c r="E523" s="8">
        <v>-23.7423</v>
      </c>
      <c r="F523" s="8">
        <v>0</v>
      </c>
      <c r="G523" s="8">
        <v>0</v>
      </c>
      <c r="H523" s="8"/>
      <c r="I523" s="8">
        <v>0</v>
      </c>
    </row>
    <row r="524" spans="1:14" ht="38.25" hidden="1" x14ac:dyDescent="0.2">
      <c r="A524" s="2" t="s">
        <v>582</v>
      </c>
      <c r="B524" s="3" t="s">
        <v>583</v>
      </c>
      <c r="C524" s="7">
        <v>0</v>
      </c>
      <c r="D524" s="7">
        <v>0</v>
      </c>
      <c r="E524" s="7">
        <v>-288.88916999999998</v>
      </c>
      <c r="F524" s="8">
        <v>0</v>
      </c>
      <c r="G524" s="8">
        <v>0</v>
      </c>
      <c r="H524" s="7"/>
      <c r="I524" s="8">
        <v>0</v>
      </c>
    </row>
    <row r="525" spans="1:14" ht="63.75" hidden="1" x14ac:dyDescent="0.2">
      <c r="A525" s="4" t="s">
        <v>859</v>
      </c>
      <c r="B525" s="5" t="s">
        <v>966</v>
      </c>
      <c r="C525" s="8">
        <v>0</v>
      </c>
      <c r="D525" s="8">
        <v>0</v>
      </c>
      <c r="E525" s="8">
        <v>-2.0000000000000002E-5</v>
      </c>
      <c r="F525" s="8">
        <v>0</v>
      </c>
      <c r="G525" s="8">
        <v>0</v>
      </c>
      <c r="H525" s="8"/>
      <c r="I525" s="8">
        <v>0</v>
      </c>
    </row>
    <row r="526" spans="1:14" ht="38.25" hidden="1" x14ac:dyDescent="0.2">
      <c r="A526" s="4" t="s">
        <v>978</v>
      </c>
      <c r="B526" s="5" t="s">
        <v>990</v>
      </c>
      <c r="C526" s="8">
        <v>0</v>
      </c>
      <c r="D526" s="8">
        <v>0</v>
      </c>
      <c r="E526" s="8">
        <v>-14.51008</v>
      </c>
      <c r="F526" s="8">
        <v>0</v>
      </c>
      <c r="G526" s="8">
        <v>0</v>
      </c>
      <c r="H526" s="8"/>
      <c r="I526" s="8">
        <v>0</v>
      </c>
    </row>
    <row r="527" spans="1:14" ht="38.25" hidden="1" x14ac:dyDescent="0.2">
      <c r="A527" s="4" t="s">
        <v>979</v>
      </c>
      <c r="B527" s="5" t="s">
        <v>991</v>
      </c>
      <c r="C527" s="8">
        <v>0</v>
      </c>
      <c r="D527" s="8">
        <v>0</v>
      </c>
      <c r="E527" s="8">
        <v>-233.57488000000001</v>
      </c>
      <c r="F527" s="8">
        <v>0</v>
      </c>
      <c r="G527" s="8">
        <v>0</v>
      </c>
      <c r="H527" s="8"/>
      <c r="I527" s="8">
        <v>0</v>
      </c>
    </row>
    <row r="528" spans="1:14" ht="25.5" hidden="1" x14ac:dyDescent="0.2">
      <c r="A528" s="4" t="s">
        <v>1237</v>
      </c>
      <c r="B528" s="5" t="s">
        <v>1247</v>
      </c>
      <c r="C528" s="8">
        <v>0</v>
      </c>
      <c r="D528" s="8">
        <v>0</v>
      </c>
      <c r="E528" s="8">
        <v>-0.23649999999999999</v>
      </c>
      <c r="F528" s="8">
        <v>0</v>
      </c>
      <c r="G528" s="8">
        <v>0</v>
      </c>
      <c r="H528" s="8"/>
      <c r="I528" s="8">
        <v>0</v>
      </c>
    </row>
    <row r="529" spans="1:9" ht="38.25" hidden="1" x14ac:dyDescent="0.2">
      <c r="A529" s="4" t="s">
        <v>574</v>
      </c>
      <c r="B529" s="5" t="s">
        <v>967</v>
      </c>
      <c r="C529" s="8">
        <v>0</v>
      </c>
      <c r="D529" s="8">
        <v>0</v>
      </c>
      <c r="E529" s="8">
        <v>-839.01826000000005</v>
      </c>
      <c r="F529" s="8">
        <v>0</v>
      </c>
      <c r="G529" s="8">
        <v>0</v>
      </c>
      <c r="H529" s="8"/>
      <c r="I529" s="8">
        <v>0</v>
      </c>
    </row>
    <row r="530" spans="1:9" ht="38.25" hidden="1" x14ac:dyDescent="0.2">
      <c r="A530" s="4" t="s">
        <v>584</v>
      </c>
      <c r="B530" s="5" t="s">
        <v>585</v>
      </c>
      <c r="C530" s="8">
        <v>0</v>
      </c>
      <c r="D530" s="8">
        <v>0</v>
      </c>
      <c r="E530" s="8">
        <v>-226.85941</v>
      </c>
      <c r="F530" s="8">
        <v>0</v>
      </c>
      <c r="G530" s="8">
        <v>0</v>
      </c>
      <c r="H530" s="8"/>
      <c r="I530" s="8">
        <v>0</v>
      </c>
    </row>
    <row r="531" spans="1:9" ht="38.25" hidden="1" x14ac:dyDescent="0.2">
      <c r="A531" s="4" t="s">
        <v>1134</v>
      </c>
      <c r="B531" s="5" t="s">
        <v>1154</v>
      </c>
      <c r="C531" s="8">
        <v>0</v>
      </c>
      <c r="D531" s="8">
        <v>0</v>
      </c>
      <c r="E531" s="8">
        <v>-230.81635999999997</v>
      </c>
      <c r="F531" s="8">
        <v>0</v>
      </c>
      <c r="G531" s="8">
        <v>0</v>
      </c>
      <c r="H531" s="8"/>
      <c r="I531" s="8">
        <v>0</v>
      </c>
    </row>
    <row r="532" spans="1:9" ht="76.5" hidden="1" x14ac:dyDescent="0.2">
      <c r="A532" s="4" t="s">
        <v>860</v>
      </c>
      <c r="B532" s="5" t="s">
        <v>968</v>
      </c>
      <c r="C532" s="8">
        <v>0</v>
      </c>
      <c r="D532" s="8">
        <v>0</v>
      </c>
      <c r="E532" s="8">
        <v>-26.983919999999998</v>
      </c>
      <c r="F532" s="8">
        <v>0</v>
      </c>
      <c r="G532" s="8">
        <v>0</v>
      </c>
      <c r="H532" s="8"/>
      <c r="I532" s="8">
        <v>0</v>
      </c>
    </row>
    <row r="533" spans="1:9" ht="77.25" hidden="1" x14ac:dyDescent="0.25">
      <c r="A533" s="4" t="s">
        <v>861</v>
      </c>
      <c r="B533" s="41" t="s">
        <v>586</v>
      </c>
      <c r="C533" s="8">
        <v>0</v>
      </c>
      <c r="D533" s="8">
        <v>0</v>
      </c>
      <c r="E533" s="8">
        <v>-129.46957</v>
      </c>
      <c r="F533" s="8">
        <v>0</v>
      </c>
      <c r="G533" s="8">
        <v>0</v>
      </c>
      <c r="H533" s="8"/>
      <c r="I533" s="8">
        <v>0</v>
      </c>
    </row>
    <row r="534" spans="1:9" ht="51" hidden="1" x14ac:dyDescent="0.2">
      <c r="A534" s="4" t="s">
        <v>587</v>
      </c>
      <c r="B534" s="5" t="s">
        <v>588</v>
      </c>
      <c r="C534" s="8">
        <v>0</v>
      </c>
      <c r="D534" s="8">
        <v>0</v>
      </c>
      <c r="E534" s="8">
        <v>-9.48949</v>
      </c>
      <c r="F534" s="8">
        <v>0</v>
      </c>
      <c r="G534" s="8">
        <v>0</v>
      </c>
      <c r="H534" s="8"/>
      <c r="I534" s="8">
        <v>0</v>
      </c>
    </row>
    <row r="535" spans="1:9" ht="51" hidden="1" x14ac:dyDescent="0.2">
      <c r="A535" s="4" t="s">
        <v>589</v>
      </c>
      <c r="B535" s="5" t="s">
        <v>590</v>
      </c>
      <c r="C535" s="8">
        <v>0</v>
      </c>
      <c r="D535" s="8">
        <v>0</v>
      </c>
      <c r="E535" s="8">
        <v>-60.048639999999999</v>
      </c>
      <c r="F535" s="8">
        <v>0</v>
      </c>
      <c r="G535" s="8">
        <v>0</v>
      </c>
      <c r="H535" s="8"/>
      <c r="I535" s="8">
        <v>0</v>
      </c>
    </row>
    <row r="536" spans="1:9" ht="26.25" hidden="1" x14ac:dyDescent="0.25">
      <c r="A536" s="4" t="s">
        <v>591</v>
      </c>
      <c r="B536" s="42" t="s">
        <v>592</v>
      </c>
      <c r="C536" s="8">
        <v>0</v>
      </c>
      <c r="D536" s="8">
        <v>0</v>
      </c>
      <c r="E536" s="8">
        <v>-5963.81005</v>
      </c>
      <c r="F536" s="8">
        <v>0</v>
      </c>
      <c r="G536" s="8">
        <v>0</v>
      </c>
      <c r="H536" s="8"/>
      <c r="I536" s="8">
        <v>0</v>
      </c>
    </row>
    <row r="537" spans="1:9" ht="51" hidden="1" x14ac:dyDescent="0.2">
      <c r="A537" s="2" t="s">
        <v>593</v>
      </c>
      <c r="B537" s="48" t="s">
        <v>594</v>
      </c>
      <c r="C537" s="7">
        <v>0</v>
      </c>
      <c r="D537" s="7">
        <v>0</v>
      </c>
      <c r="E537" s="7">
        <v>-252.87535</v>
      </c>
      <c r="F537" s="8">
        <v>0</v>
      </c>
      <c r="G537" s="8">
        <v>0</v>
      </c>
      <c r="H537" s="7"/>
      <c r="I537" s="8">
        <v>0</v>
      </c>
    </row>
    <row r="538" spans="1:9" ht="89.25" hidden="1" x14ac:dyDescent="0.2">
      <c r="A538" s="4" t="s">
        <v>862</v>
      </c>
      <c r="B538" s="5" t="s">
        <v>595</v>
      </c>
      <c r="C538" s="8">
        <v>0</v>
      </c>
      <c r="D538" s="8">
        <v>0</v>
      </c>
      <c r="E538" s="8">
        <v>-369.46420000000001</v>
      </c>
      <c r="F538" s="8">
        <v>0</v>
      </c>
      <c r="G538" s="8">
        <v>0</v>
      </c>
      <c r="H538" s="8"/>
      <c r="I538" s="8">
        <v>0</v>
      </c>
    </row>
    <row r="539" spans="1:9" ht="39" hidden="1" x14ac:dyDescent="0.25">
      <c r="A539" s="4" t="s">
        <v>863</v>
      </c>
      <c r="B539" s="42" t="s">
        <v>969</v>
      </c>
      <c r="C539" s="8">
        <v>0</v>
      </c>
      <c r="D539" s="8">
        <v>0</v>
      </c>
      <c r="E539" s="8">
        <v>-52.482140000000001</v>
      </c>
      <c r="F539" s="8">
        <v>0</v>
      </c>
      <c r="G539" s="8">
        <v>0</v>
      </c>
      <c r="H539" s="8"/>
      <c r="I539" s="8">
        <v>0</v>
      </c>
    </row>
    <row r="540" spans="1:9" hidden="1" x14ac:dyDescent="0.2">
      <c r="A540" s="4" t="s">
        <v>596</v>
      </c>
      <c r="B540" s="5" t="s">
        <v>597</v>
      </c>
      <c r="C540" s="8">
        <v>0</v>
      </c>
      <c r="D540" s="8">
        <v>0</v>
      </c>
      <c r="E540" s="8">
        <v>-1483.8670900000002</v>
      </c>
      <c r="F540" s="8">
        <v>0</v>
      </c>
      <c r="G540" s="8">
        <v>0</v>
      </c>
      <c r="H540" s="8"/>
      <c r="I540" s="8">
        <v>0</v>
      </c>
    </row>
    <row r="541" spans="1:9" ht="25.5" hidden="1" x14ac:dyDescent="0.2">
      <c r="A541" s="4" t="s">
        <v>1046</v>
      </c>
      <c r="B541" s="5" t="s">
        <v>1055</v>
      </c>
      <c r="C541" s="8">
        <v>0</v>
      </c>
      <c r="D541" s="8">
        <v>0</v>
      </c>
      <c r="E541" s="8">
        <v>-35.781750000000002</v>
      </c>
      <c r="F541" s="8">
        <v>0</v>
      </c>
      <c r="G541" s="8">
        <v>0</v>
      </c>
      <c r="H541" s="8"/>
      <c r="I541" s="8">
        <v>0</v>
      </c>
    </row>
    <row r="542" spans="1:9" ht="25.5" hidden="1" x14ac:dyDescent="0.2">
      <c r="A542" s="4" t="s">
        <v>605</v>
      </c>
      <c r="B542" s="5" t="s">
        <v>611</v>
      </c>
      <c r="C542" s="8">
        <v>0</v>
      </c>
      <c r="D542" s="8">
        <v>0</v>
      </c>
      <c r="E542" s="8">
        <v>-4180.3838100000003</v>
      </c>
      <c r="F542" s="8">
        <v>0</v>
      </c>
      <c r="G542" s="8">
        <v>0</v>
      </c>
      <c r="H542" s="8"/>
      <c r="I542" s="8">
        <v>0</v>
      </c>
    </row>
    <row r="543" spans="1:9" ht="51" hidden="1" x14ac:dyDescent="0.2">
      <c r="A543" s="4" t="s">
        <v>1108</v>
      </c>
      <c r="B543" s="5" t="s">
        <v>1114</v>
      </c>
      <c r="C543" s="8">
        <v>0</v>
      </c>
      <c r="D543" s="8">
        <v>0</v>
      </c>
      <c r="E543" s="8">
        <v>-372.69703999999996</v>
      </c>
      <c r="F543" s="8">
        <v>0</v>
      </c>
      <c r="G543" s="8">
        <v>0</v>
      </c>
      <c r="H543" s="8"/>
      <c r="I543" s="8">
        <v>0</v>
      </c>
    </row>
    <row r="544" spans="1:9" ht="89.25" hidden="1" x14ac:dyDescent="0.2">
      <c r="A544" s="4" t="s">
        <v>1018</v>
      </c>
      <c r="B544" s="5" t="s">
        <v>1035</v>
      </c>
      <c r="C544" s="8">
        <v>0</v>
      </c>
      <c r="D544" s="8">
        <v>0</v>
      </c>
      <c r="E544" s="8">
        <v>-0.53946000000000005</v>
      </c>
      <c r="F544" s="8">
        <v>0</v>
      </c>
      <c r="G544" s="8">
        <v>0</v>
      </c>
      <c r="H544" s="8"/>
      <c r="I544" s="8">
        <v>0</v>
      </c>
    </row>
    <row r="545" spans="1:14" ht="38.25" hidden="1" x14ac:dyDescent="0.2">
      <c r="A545" s="4" t="s">
        <v>864</v>
      </c>
      <c r="B545" s="5" t="s">
        <v>970</v>
      </c>
      <c r="C545" s="8">
        <v>0</v>
      </c>
      <c r="D545" s="8">
        <v>0</v>
      </c>
      <c r="E545" s="8">
        <v>-6237.77</v>
      </c>
      <c r="F545" s="8">
        <v>0</v>
      </c>
      <c r="G545" s="8">
        <v>0</v>
      </c>
      <c r="H545" s="8"/>
      <c r="I545" s="8">
        <v>0</v>
      </c>
    </row>
    <row r="546" spans="1:14" ht="38.25" hidden="1" x14ac:dyDescent="0.2">
      <c r="A546" s="4" t="s">
        <v>598</v>
      </c>
      <c r="B546" s="5" t="s">
        <v>599</v>
      </c>
      <c r="C546" s="8">
        <v>0</v>
      </c>
      <c r="D546" s="8">
        <v>0</v>
      </c>
      <c r="E546" s="8">
        <v>-765.20362999999998</v>
      </c>
      <c r="F546" s="8">
        <v>0</v>
      </c>
      <c r="G546" s="8">
        <v>0</v>
      </c>
      <c r="H546" s="8"/>
      <c r="I546" s="8">
        <v>0</v>
      </c>
    </row>
    <row r="547" spans="1:14" ht="38.25" hidden="1" x14ac:dyDescent="0.2">
      <c r="A547" s="4" t="s">
        <v>600</v>
      </c>
      <c r="B547" s="5" t="s">
        <v>601</v>
      </c>
      <c r="C547" s="8">
        <v>0</v>
      </c>
      <c r="D547" s="8">
        <v>0</v>
      </c>
      <c r="E547" s="8">
        <v>-477.69067000000001</v>
      </c>
      <c r="F547" s="8">
        <v>0</v>
      </c>
      <c r="G547" s="8">
        <v>0</v>
      </c>
      <c r="H547" s="8"/>
      <c r="I547" s="8">
        <v>0</v>
      </c>
    </row>
    <row r="548" spans="1:14" x14ac:dyDescent="0.2">
      <c r="A548" s="43" t="s">
        <v>614</v>
      </c>
      <c r="B548" s="44" t="s">
        <v>1248</v>
      </c>
      <c r="C548" s="32">
        <f>C549+C559+C561+C567+C576+C581+C585+C593+C597+C605+C611+C615+C619+C621</f>
        <v>83616439.000000015</v>
      </c>
      <c r="D548" s="32">
        <v>86490279.902950004</v>
      </c>
      <c r="E548" s="32">
        <v>57527847.18163</v>
      </c>
      <c r="F548" s="32">
        <f t="shared" ref="F548:F596" si="24">E548/C548*100</f>
        <v>68.799685647495693</v>
      </c>
      <c r="G548" s="32">
        <f t="shared" ref="G548:G596" si="25">E548/D548*100</f>
        <v>66.513655923164421</v>
      </c>
      <c r="H548" s="32">
        <v>46673541.08467</v>
      </c>
      <c r="I548" s="32">
        <f t="shared" ref="I548:I596" si="26">E548/H548*100</f>
        <v>123.25580156275117</v>
      </c>
    </row>
    <row r="549" spans="1:14" s="16" customFormat="1" x14ac:dyDescent="0.2">
      <c r="A549" s="2" t="s">
        <v>615</v>
      </c>
      <c r="B549" s="3" t="s">
        <v>690</v>
      </c>
      <c r="C549" s="7">
        <f>C550+C551+C552+C553+C554+C555+C556+C557+C558</f>
        <v>4594388.5</v>
      </c>
      <c r="D549" s="7">
        <v>4029387.2393800002</v>
      </c>
      <c r="E549" s="7">
        <v>2299772.3920500004</v>
      </c>
      <c r="F549" s="7">
        <f t="shared" si="24"/>
        <v>50.056115020529944</v>
      </c>
      <c r="G549" s="7">
        <f t="shared" si="25"/>
        <v>57.074990697688946</v>
      </c>
      <c r="H549" s="7">
        <v>2246363.6579800001</v>
      </c>
      <c r="I549" s="7">
        <f t="shared" si="26"/>
        <v>102.37756401908796</v>
      </c>
      <c r="N549" s="12"/>
    </row>
    <row r="550" spans="1:14" ht="25.5" x14ac:dyDescent="0.2">
      <c r="A550" s="4" t="s">
        <v>616</v>
      </c>
      <c r="B550" s="5" t="s">
        <v>691</v>
      </c>
      <c r="C550" s="8">
        <v>6105.9</v>
      </c>
      <c r="D550" s="8">
        <v>6105.9</v>
      </c>
      <c r="E550" s="8">
        <v>2979.1497899999999</v>
      </c>
      <c r="F550" s="8">
        <f t="shared" si="24"/>
        <v>48.791329533729673</v>
      </c>
      <c r="G550" s="8">
        <f t="shared" si="25"/>
        <v>48.791329533729673</v>
      </c>
      <c r="H550" s="8">
        <v>3970.6929300000002</v>
      </c>
      <c r="I550" s="8">
        <f t="shared" si="26"/>
        <v>75.028460838446136</v>
      </c>
    </row>
    <row r="551" spans="1:14" s="16" customFormat="1" ht="25.5" x14ac:dyDescent="0.2">
      <c r="A551" s="4" t="s">
        <v>617</v>
      </c>
      <c r="B551" s="5" t="s">
        <v>692</v>
      </c>
      <c r="C551" s="8">
        <v>181446.2</v>
      </c>
      <c r="D551" s="8">
        <v>181446.2</v>
      </c>
      <c r="E551" s="8">
        <v>131984.80381000001</v>
      </c>
      <c r="F551" s="8">
        <f t="shared" si="24"/>
        <v>72.740461806309526</v>
      </c>
      <c r="G551" s="8">
        <f t="shared" si="25"/>
        <v>72.740461806309526</v>
      </c>
      <c r="H551" s="8">
        <v>138100.82892</v>
      </c>
      <c r="I551" s="8">
        <f t="shared" si="26"/>
        <v>95.571333526504091</v>
      </c>
      <c r="N551" s="12"/>
    </row>
    <row r="552" spans="1:14" ht="38.25" x14ac:dyDescent="0.2">
      <c r="A552" s="4" t="s">
        <v>618</v>
      </c>
      <c r="B552" s="5" t="s">
        <v>693</v>
      </c>
      <c r="C552" s="8">
        <v>389918</v>
      </c>
      <c r="D552" s="8">
        <v>388940.5</v>
      </c>
      <c r="E552" s="8">
        <v>276523.12733999995</v>
      </c>
      <c r="F552" s="8">
        <f t="shared" si="24"/>
        <v>70.918277006960423</v>
      </c>
      <c r="G552" s="8">
        <f t="shared" si="25"/>
        <v>71.096511507544207</v>
      </c>
      <c r="H552" s="8">
        <v>286285.47367000004</v>
      </c>
      <c r="I552" s="8">
        <f t="shared" si="26"/>
        <v>96.589995920906162</v>
      </c>
      <c r="N552" s="16"/>
    </row>
    <row r="553" spans="1:14" x14ac:dyDescent="0.2">
      <c r="A553" s="4" t="s">
        <v>619</v>
      </c>
      <c r="B553" s="5" t="s">
        <v>694</v>
      </c>
      <c r="C553" s="8">
        <v>265331.09999999998</v>
      </c>
      <c r="D553" s="8">
        <v>279976.40000000002</v>
      </c>
      <c r="E553" s="8">
        <v>196321.06078999999</v>
      </c>
      <c r="F553" s="8">
        <f t="shared" si="24"/>
        <v>73.990972332304807</v>
      </c>
      <c r="G553" s="8">
        <f t="shared" si="25"/>
        <v>70.120574730584423</v>
      </c>
      <c r="H553" s="8">
        <v>196264.77072999999</v>
      </c>
      <c r="I553" s="8">
        <f t="shared" si="26"/>
        <v>100.02868067447388</v>
      </c>
    </row>
    <row r="554" spans="1:14" ht="25.5" x14ac:dyDescent="0.2">
      <c r="A554" s="4" t="s">
        <v>620</v>
      </c>
      <c r="B554" s="5" t="s">
        <v>695</v>
      </c>
      <c r="C554" s="8">
        <v>289500.59999999998</v>
      </c>
      <c r="D554" s="8">
        <v>289500.59999999998</v>
      </c>
      <c r="E554" s="8">
        <v>190720.77166999999</v>
      </c>
      <c r="F554" s="8">
        <f t="shared" si="24"/>
        <v>65.879231915236105</v>
      </c>
      <c r="G554" s="8">
        <f t="shared" si="25"/>
        <v>65.879231915236105</v>
      </c>
      <c r="H554" s="8">
        <v>165703.79802000002</v>
      </c>
      <c r="I554" s="8">
        <f t="shared" si="26"/>
        <v>115.09740509808984</v>
      </c>
      <c r="N554" s="16"/>
    </row>
    <row r="555" spans="1:14" x14ac:dyDescent="0.2">
      <c r="A555" s="4" t="s">
        <v>621</v>
      </c>
      <c r="B555" s="5" t="s">
        <v>696</v>
      </c>
      <c r="C555" s="8">
        <v>118245.5</v>
      </c>
      <c r="D555" s="8">
        <v>215213.77466999998</v>
      </c>
      <c r="E555" s="8">
        <v>187678.68593000001</v>
      </c>
      <c r="F555" s="8">
        <f t="shared" si="24"/>
        <v>158.71951653974148</v>
      </c>
      <c r="G555" s="8">
        <f t="shared" si="25"/>
        <v>87.205703360660266</v>
      </c>
      <c r="H555" s="8">
        <v>92511.998810000005</v>
      </c>
      <c r="I555" s="8" t="s">
        <v>1313</v>
      </c>
    </row>
    <row r="556" spans="1:14" x14ac:dyDescent="0.2">
      <c r="A556" s="4" t="s">
        <v>622</v>
      </c>
      <c r="B556" s="5" t="s">
        <v>697</v>
      </c>
      <c r="C556" s="8">
        <v>186</v>
      </c>
      <c r="D556" s="8">
        <v>189.79345999999998</v>
      </c>
      <c r="E556" s="8">
        <v>29.79346</v>
      </c>
      <c r="F556" s="8">
        <f t="shared" si="24"/>
        <v>16.017989247311828</v>
      </c>
      <c r="G556" s="8">
        <f t="shared" si="25"/>
        <v>15.697832791498717</v>
      </c>
      <c r="H556" s="8">
        <v>172.77132</v>
      </c>
      <c r="I556" s="8">
        <f t="shared" si="26"/>
        <v>17.244447747461788</v>
      </c>
    </row>
    <row r="557" spans="1:14" s="16" customFormat="1" x14ac:dyDescent="0.2">
      <c r="A557" s="4" t="s">
        <v>623</v>
      </c>
      <c r="B557" s="5" t="s">
        <v>698</v>
      </c>
      <c r="C557" s="8">
        <v>1097825.8</v>
      </c>
      <c r="D557" s="8">
        <v>280819.29100000003</v>
      </c>
      <c r="E557" s="8">
        <v>0</v>
      </c>
      <c r="F557" s="8">
        <f t="shared" si="24"/>
        <v>0</v>
      </c>
      <c r="G557" s="8">
        <f t="shared" si="25"/>
        <v>0</v>
      </c>
      <c r="H557" s="8">
        <v>0</v>
      </c>
      <c r="I557" s="8">
        <v>0</v>
      </c>
      <c r="N557" s="12"/>
    </row>
    <row r="558" spans="1:14" s="16" customFormat="1" x14ac:dyDescent="0.2">
      <c r="A558" s="4" t="s">
        <v>624</v>
      </c>
      <c r="B558" s="5" t="s">
        <v>699</v>
      </c>
      <c r="C558" s="8">
        <v>2245829.4</v>
      </c>
      <c r="D558" s="8">
        <v>2387194.7802499998</v>
      </c>
      <c r="E558" s="8">
        <v>1313534.99926</v>
      </c>
      <c r="F558" s="8">
        <f t="shared" si="24"/>
        <v>58.487746186776256</v>
      </c>
      <c r="G558" s="8">
        <f t="shared" si="25"/>
        <v>55.024207078839183</v>
      </c>
      <c r="H558" s="8">
        <v>1363353.3235799999</v>
      </c>
      <c r="I558" s="8">
        <f t="shared" si="26"/>
        <v>96.345897761177341</v>
      </c>
      <c r="N558" s="12"/>
    </row>
    <row r="559" spans="1:14" x14ac:dyDescent="0.2">
      <c r="A559" s="2" t="s">
        <v>625</v>
      </c>
      <c r="B559" s="3" t="s">
        <v>700</v>
      </c>
      <c r="C559" s="7">
        <v>31507.3</v>
      </c>
      <c r="D559" s="7">
        <v>31507.3</v>
      </c>
      <c r="E559" s="7">
        <v>31507.3</v>
      </c>
      <c r="F559" s="7">
        <f t="shared" si="24"/>
        <v>100</v>
      </c>
      <c r="G559" s="7">
        <f t="shared" si="25"/>
        <v>100</v>
      </c>
      <c r="H559" s="7">
        <v>30313.4</v>
      </c>
      <c r="I559" s="7">
        <f t="shared" si="26"/>
        <v>103.93852223769025</v>
      </c>
    </row>
    <row r="560" spans="1:14" x14ac:dyDescent="0.2">
      <c r="A560" s="4" t="s">
        <v>626</v>
      </c>
      <c r="B560" s="5" t="s">
        <v>701</v>
      </c>
      <c r="C560" s="8">
        <v>31507.3</v>
      </c>
      <c r="D560" s="8">
        <v>31507.3</v>
      </c>
      <c r="E560" s="8">
        <v>31507.3</v>
      </c>
      <c r="F560" s="8">
        <f t="shared" si="24"/>
        <v>100</v>
      </c>
      <c r="G560" s="8">
        <f t="shared" si="25"/>
        <v>100</v>
      </c>
      <c r="H560" s="8">
        <v>30313.4</v>
      </c>
      <c r="I560" s="8">
        <f t="shared" si="26"/>
        <v>103.93852223769025</v>
      </c>
      <c r="N560" s="16"/>
    </row>
    <row r="561" spans="1:14" ht="25.5" x14ac:dyDescent="0.2">
      <c r="A561" s="2" t="s">
        <v>627</v>
      </c>
      <c r="B561" s="3" t="s">
        <v>702</v>
      </c>
      <c r="C561" s="7">
        <f>C562+C563+C564+C565+C566</f>
        <v>846736.79999999993</v>
      </c>
      <c r="D561" s="7">
        <v>881538.64899999998</v>
      </c>
      <c r="E561" s="7">
        <v>625010.01899999997</v>
      </c>
      <c r="F561" s="7">
        <f t="shared" si="24"/>
        <v>73.813966630480692</v>
      </c>
      <c r="G561" s="7">
        <f t="shared" si="25"/>
        <v>70.89989981823247</v>
      </c>
      <c r="H561" s="7">
        <v>585594.20792999992</v>
      </c>
      <c r="I561" s="7">
        <f t="shared" si="26"/>
        <v>106.73090862857573</v>
      </c>
      <c r="N561" s="16"/>
    </row>
    <row r="562" spans="1:14" x14ac:dyDescent="0.2">
      <c r="A562" s="4" t="s">
        <v>628</v>
      </c>
      <c r="B562" s="5" t="s">
        <v>703</v>
      </c>
      <c r="C562" s="8">
        <v>101363</v>
      </c>
      <c r="D562" s="8">
        <v>101363</v>
      </c>
      <c r="E562" s="8">
        <v>76606.313209999993</v>
      </c>
      <c r="F562" s="8">
        <f t="shared" si="24"/>
        <v>75.576209474857677</v>
      </c>
      <c r="G562" s="8">
        <f t="shared" si="25"/>
        <v>75.576209474857677</v>
      </c>
      <c r="H562" s="8">
        <v>72383.930010000011</v>
      </c>
      <c r="I562" s="8">
        <f t="shared" si="26"/>
        <v>105.8333157641712</v>
      </c>
    </row>
    <row r="563" spans="1:14" ht="25.5" x14ac:dyDescent="0.2">
      <c r="A563" s="4" t="s">
        <v>629</v>
      </c>
      <c r="B563" s="5" t="s">
        <v>704</v>
      </c>
      <c r="C563" s="8">
        <v>208882.5</v>
      </c>
      <c r="D563" s="8">
        <v>210088.2</v>
      </c>
      <c r="E563" s="8">
        <v>155157.34706</v>
      </c>
      <c r="F563" s="8">
        <f t="shared" si="24"/>
        <v>74.279725233085586</v>
      </c>
      <c r="G563" s="8">
        <f t="shared" si="25"/>
        <v>73.853432539285876</v>
      </c>
      <c r="H563" s="8">
        <v>126469.81881999999</v>
      </c>
      <c r="I563" s="8">
        <f t="shared" si="26"/>
        <v>122.68329986368522</v>
      </c>
    </row>
    <row r="564" spans="1:14" x14ac:dyDescent="0.2">
      <c r="A564" s="4" t="s">
        <v>630</v>
      </c>
      <c r="B564" s="5" t="s">
        <v>705</v>
      </c>
      <c r="C564" s="8">
        <v>412750.6</v>
      </c>
      <c r="D564" s="8">
        <v>450372.34899999999</v>
      </c>
      <c r="E564" s="8">
        <v>318828.26036000001</v>
      </c>
      <c r="F564" s="8">
        <f t="shared" si="24"/>
        <v>77.244772111778886</v>
      </c>
      <c r="G564" s="8">
        <f t="shared" si="25"/>
        <v>70.792148112094694</v>
      </c>
      <c r="H564" s="8">
        <v>306883.14438999997</v>
      </c>
      <c r="I564" s="8">
        <f t="shared" si="26"/>
        <v>103.89239884573773</v>
      </c>
    </row>
    <row r="565" spans="1:14" x14ac:dyDescent="0.2">
      <c r="A565" s="4" t="s">
        <v>631</v>
      </c>
      <c r="B565" s="5" t="s">
        <v>706</v>
      </c>
      <c r="C565" s="8">
        <v>6800</v>
      </c>
      <c r="D565" s="8">
        <v>16269.9</v>
      </c>
      <c r="E565" s="8">
        <v>2999.0309700000003</v>
      </c>
      <c r="F565" s="8">
        <f t="shared" si="24"/>
        <v>44.103396617647064</v>
      </c>
      <c r="G565" s="8">
        <f t="shared" si="25"/>
        <v>18.433001862334745</v>
      </c>
      <c r="H565" s="8">
        <v>3795.03152</v>
      </c>
      <c r="I565" s="8">
        <f t="shared" si="26"/>
        <v>79.02519265505336</v>
      </c>
    </row>
    <row r="566" spans="1:14" s="16" customFormat="1" ht="25.5" x14ac:dyDescent="0.2">
      <c r="A566" s="4" t="s">
        <v>632</v>
      </c>
      <c r="B566" s="5" t="s">
        <v>707</v>
      </c>
      <c r="C566" s="8">
        <v>116940.7</v>
      </c>
      <c r="D566" s="8">
        <v>103445.2</v>
      </c>
      <c r="E566" s="8">
        <v>71419.0674</v>
      </c>
      <c r="F566" s="8">
        <f t="shared" si="24"/>
        <v>61.072891987135357</v>
      </c>
      <c r="G566" s="8">
        <f t="shared" si="25"/>
        <v>69.040484623742813</v>
      </c>
      <c r="H566" s="8">
        <v>76062.283190000002</v>
      </c>
      <c r="I566" s="8">
        <f t="shared" si="26"/>
        <v>93.895508266033161</v>
      </c>
      <c r="N566" s="12"/>
    </row>
    <row r="567" spans="1:14" s="19" customFormat="1" x14ac:dyDescent="0.2">
      <c r="A567" s="2" t="s">
        <v>633</v>
      </c>
      <c r="B567" s="3" t="s">
        <v>708</v>
      </c>
      <c r="C567" s="7">
        <f>C568+C569+C570+C571+C572+C573+C574+C575</f>
        <v>20373181.300000004</v>
      </c>
      <c r="D567" s="7">
        <v>20930362.658909999</v>
      </c>
      <c r="E567" s="7">
        <v>13053499.108999999</v>
      </c>
      <c r="F567" s="7">
        <f t="shared" si="24"/>
        <v>64.071972446443581</v>
      </c>
      <c r="G567" s="7">
        <f t="shared" si="25"/>
        <v>62.366330300746888</v>
      </c>
      <c r="H567" s="7">
        <v>9459763.3930599988</v>
      </c>
      <c r="I567" s="7">
        <f t="shared" si="26"/>
        <v>137.9896998119053</v>
      </c>
      <c r="N567" s="12"/>
    </row>
    <row r="568" spans="1:14" x14ac:dyDescent="0.2">
      <c r="A568" s="4" t="s">
        <v>634</v>
      </c>
      <c r="B568" s="5" t="s">
        <v>709</v>
      </c>
      <c r="C568" s="8">
        <v>310694.09999999998</v>
      </c>
      <c r="D568" s="8">
        <v>335031.5</v>
      </c>
      <c r="E568" s="8">
        <v>215147.88933999999</v>
      </c>
      <c r="F568" s="8">
        <f t="shared" si="24"/>
        <v>69.247497567543121</v>
      </c>
      <c r="G568" s="8">
        <f t="shared" si="25"/>
        <v>64.217212214373873</v>
      </c>
      <c r="H568" s="8">
        <v>217287.25975</v>
      </c>
      <c r="I568" s="8">
        <f t="shared" si="26"/>
        <v>99.015418385568736</v>
      </c>
    </row>
    <row r="569" spans="1:14" x14ac:dyDescent="0.2">
      <c r="A569" s="4" t="s">
        <v>635</v>
      </c>
      <c r="B569" s="5" t="s">
        <v>710</v>
      </c>
      <c r="C569" s="8">
        <v>2072692.1</v>
      </c>
      <c r="D569" s="8">
        <v>2072692.1</v>
      </c>
      <c r="E569" s="8">
        <v>1327554.86824</v>
      </c>
      <c r="F569" s="8">
        <f t="shared" si="24"/>
        <v>64.049786663441239</v>
      </c>
      <c r="G569" s="8">
        <f t="shared" si="25"/>
        <v>64.049786663441239</v>
      </c>
      <c r="H569" s="8">
        <v>1358690.0647499999</v>
      </c>
      <c r="I569" s="8">
        <f t="shared" si="26"/>
        <v>97.708440113181453</v>
      </c>
      <c r="N569" s="16"/>
    </row>
    <row r="570" spans="1:14" x14ac:dyDescent="0.2">
      <c r="A570" s="4" t="s">
        <v>636</v>
      </c>
      <c r="B570" s="5" t="s">
        <v>711</v>
      </c>
      <c r="C570" s="8">
        <v>20253.400000000001</v>
      </c>
      <c r="D570" s="8">
        <v>26493.4</v>
      </c>
      <c r="E570" s="8">
        <v>0</v>
      </c>
      <c r="F570" s="8">
        <f t="shared" si="24"/>
        <v>0</v>
      </c>
      <c r="G570" s="8">
        <f t="shared" si="25"/>
        <v>0</v>
      </c>
      <c r="H570" s="8">
        <v>5062.9607999999998</v>
      </c>
      <c r="I570" s="8">
        <f t="shared" si="26"/>
        <v>0</v>
      </c>
      <c r="N570" s="19"/>
    </row>
    <row r="571" spans="1:14" s="16" customFormat="1" x14ac:dyDescent="0.2">
      <c r="A571" s="4" t="s">
        <v>637</v>
      </c>
      <c r="B571" s="5" t="s">
        <v>712</v>
      </c>
      <c r="C571" s="8">
        <v>495007.1</v>
      </c>
      <c r="D571" s="8">
        <v>522410.7</v>
      </c>
      <c r="E571" s="8">
        <v>407178.45673999999</v>
      </c>
      <c r="F571" s="8">
        <f t="shared" si="24"/>
        <v>82.257094239658386</v>
      </c>
      <c r="G571" s="8">
        <f t="shared" si="25"/>
        <v>77.942212274748584</v>
      </c>
      <c r="H571" s="8">
        <v>400743.75605000003</v>
      </c>
      <c r="I571" s="8">
        <f t="shared" si="26"/>
        <v>101.60568956917126</v>
      </c>
      <c r="N571" s="12"/>
    </row>
    <row r="572" spans="1:14" x14ac:dyDescent="0.2">
      <c r="A572" s="4" t="s">
        <v>638</v>
      </c>
      <c r="B572" s="5" t="s">
        <v>713</v>
      </c>
      <c r="C572" s="8">
        <v>3399364.9</v>
      </c>
      <c r="D572" s="8">
        <v>3399364.9</v>
      </c>
      <c r="E572" s="8">
        <v>2089459.7743299999</v>
      </c>
      <c r="F572" s="8">
        <f t="shared" si="24"/>
        <v>61.466180766001322</v>
      </c>
      <c r="G572" s="8">
        <f t="shared" si="25"/>
        <v>61.466180766001322</v>
      </c>
      <c r="H572" s="8">
        <v>198871.15119</v>
      </c>
      <c r="I572" s="8" t="s">
        <v>1313</v>
      </c>
    </row>
    <row r="573" spans="1:14" x14ac:dyDescent="0.2">
      <c r="A573" s="4" t="s">
        <v>639</v>
      </c>
      <c r="B573" s="5" t="s">
        <v>714</v>
      </c>
      <c r="C573" s="8">
        <v>11352689</v>
      </c>
      <c r="D573" s="8">
        <v>11810078.958899999</v>
      </c>
      <c r="E573" s="8">
        <v>7329749.5663799997</v>
      </c>
      <c r="F573" s="8">
        <f t="shared" si="24"/>
        <v>64.563995070947513</v>
      </c>
      <c r="G573" s="8">
        <f t="shared" si="25"/>
        <v>62.063510260076185</v>
      </c>
      <c r="H573" s="8">
        <v>6447402.8901199996</v>
      </c>
      <c r="I573" s="8">
        <f t="shared" si="26"/>
        <v>113.68530385486082</v>
      </c>
    </row>
    <row r="574" spans="1:14" x14ac:dyDescent="0.2">
      <c r="A574" s="4" t="s">
        <v>640</v>
      </c>
      <c r="B574" s="5" t="s">
        <v>715</v>
      </c>
      <c r="C574" s="8">
        <v>142044.1</v>
      </c>
      <c r="D574" s="8">
        <v>142044.10000999999</v>
      </c>
      <c r="E574" s="8">
        <v>87772.264370000004</v>
      </c>
      <c r="F574" s="8">
        <f t="shared" si="24"/>
        <v>61.792263367503473</v>
      </c>
      <c r="G574" s="8">
        <f t="shared" si="25"/>
        <v>61.792263363153268</v>
      </c>
      <c r="H574" s="8">
        <v>60878.527310000005</v>
      </c>
      <c r="I574" s="8">
        <f t="shared" si="26"/>
        <v>144.17606379184272</v>
      </c>
      <c r="N574" s="16"/>
    </row>
    <row r="575" spans="1:14" s="16" customFormat="1" x14ac:dyDescent="0.2">
      <c r="A575" s="4" t="s">
        <v>641</v>
      </c>
      <c r="B575" s="5" t="s">
        <v>716</v>
      </c>
      <c r="C575" s="8">
        <v>2580436.6</v>
      </c>
      <c r="D575" s="8">
        <v>2622247</v>
      </c>
      <c r="E575" s="8">
        <v>1596636.2896</v>
      </c>
      <c r="F575" s="8">
        <f t="shared" si="24"/>
        <v>61.87465677707408</v>
      </c>
      <c r="G575" s="8">
        <f t="shared" si="25"/>
        <v>60.888096720103022</v>
      </c>
      <c r="H575" s="8">
        <v>770826.78309000004</v>
      </c>
      <c r="I575" s="8" t="s">
        <v>1313</v>
      </c>
      <c r="N575" s="12"/>
    </row>
    <row r="576" spans="1:14" x14ac:dyDescent="0.2">
      <c r="A576" s="2" t="s">
        <v>642</v>
      </c>
      <c r="B576" s="3" t="s">
        <v>717</v>
      </c>
      <c r="C576" s="7">
        <f>C577+C578+C579+C580</f>
        <v>3931767.0000000005</v>
      </c>
      <c r="D576" s="7">
        <v>3989816.42215</v>
      </c>
      <c r="E576" s="7">
        <v>1041192.67892</v>
      </c>
      <c r="F576" s="7">
        <f t="shared" si="24"/>
        <v>26.481545801671359</v>
      </c>
      <c r="G576" s="7">
        <f t="shared" si="25"/>
        <v>26.096255284821613</v>
      </c>
      <c r="H576" s="7">
        <v>969682.91637999995</v>
      </c>
      <c r="I576" s="7">
        <f t="shared" si="26"/>
        <v>107.37455113749542</v>
      </c>
    </row>
    <row r="577" spans="1:14" x14ac:dyDescent="0.2">
      <c r="A577" s="4" t="s">
        <v>643</v>
      </c>
      <c r="B577" s="5" t="s">
        <v>718</v>
      </c>
      <c r="C577" s="8">
        <v>373797.2</v>
      </c>
      <c r="D577" s="8">
        <v>372667.2</v>
      </c>
      <c r="E577" s="8">
        <v>97392.028919999997</v>
      </c>
      <c r="F577" s="8">
        <f t="shared" si="24"/>
        <v>26.054777542474898</v>
      </c>
      <c r="G577" s="8">
        <f t="shared" si="25"/>
        <v>26.133780735197515</v>
      </c>
      <c r="H577" s="8">
        <v>244</v>
      </c>
      <c r="I577" s="8" t="s">
        <v>1313</v>
      </c>
    </row>
    <row r="578" spans="1:14" x14ac:dyDescent="0.2">
      <c r="A578" s="4" t="s">
        <v>644</v>
      </c>
      <c r="B578" s="5" t="s">
        <v>719</v>
      </c>
      <c r="C578" s="8">
        <v>2751285.7</v>
      </c>
      <c r="D578" s="8">
        <v>2810465.1221500002</v>
      </c>
      <c r="E578" s="8">
        <v>529901.30647000007</v>
      </c>
      <c r="F578" s="8">
        <f t="shared" si="24"/>
        <v>19.260133779272724</v>
      </c>
      <c r="G578" s="8">
        <f t="shared" si="25"/>
        <v>18.854576856112224</v>
      </c>
      <c r="H578" s="8">
        <v>632712.90665000002</v>
      </c>
      <c r="I578" s="8">
        <f t="shared" si="26"/>
        <v>83.750671260311023</v>
      </c>
      <c r="N578" s="16"/>
    </row>
    <row r="579" spans="1:14" x14ac:dyDescent="0.2">
      <c r="A579" s="4" t="s">
        <v>645</v>
      </c>
      <c r="B579" s="5" t="s">
        <v>720</v>
      </c>
      <c r="C579" s="8">
        <v>659895.69999999995</v>
      </c>
      <c r="D579" s="8">
        <v>659895.69999999995</v>
      </c>
      <c r="E579" s="8">
        <v>291881.87057999999</v>
      </c>
      <c r="F579" s="8">
        <f t="shared" si="24"/>
        <v>44.231515765294425</v>
      </c>
      <c r="G579" s="8">
        <f t="shared" si="25"/>
        <v>44.231515765294425</v>
      </c>
      <c r="H579" s="8">
        <v>214785.13475</v>
      </c>
      <c r="I579" s="8">
        <f t="shared" si="26"/>
        <v>135.89481922002517</v>
      </c>
    </row>
    <row r="580" spans="1:14" x14ac:dyDescent="0.2">
      <c r="A580" s="4" t="s">
        <v>646</v>
      </c>
      <c r="B580" s="5" t="s">
        <v>721</v>
      </c>
      <c r="C580" s="8">
        <v>146788.4</v>
      </c>
      <c r="D580" s="8">
        <v>146788.4</v>
      </c>
      <c r="E580" s="8">
        <v>122017.47295</v>
      </c>
      <c r="F580" s="8">
        <f t="shared" si="24"/>
        <v>83.12473802425805</v>
      </c>
      <c r="G580" s="8">
        <f t="shared" si="25"/>
        <v>83.12473802425805</v>
      </c>
      <c r="H580" s="8">
        <v>121940.87498000001</v>
      </c>
      <c r="I580" s="8">
        <f t="shared" si="26"/>
        <v>100.06281566374898</v>
      </c>
    </row>
    <row r="581" spans="1:14" x14ac:dyDescent="0.2">
      <c r="A581" s="2" t="s">
        <v>647</v>
      </c>
      <c r="B581" s="3" t="s">
        <v>722</v>
      </c>
      <c r="C581" s="7">
        <v>455874.4</v>
      </c>
      <c r="D581" s="7">
        <v>455874.4</v>
      </c>
      <c r="E581" s="7">
        <v>72600.087809999997</v>
      </c>
      <c r="F581" s="7">
        <f t="shared" si="24"/>
        <v>15.925458374060925</v>
      </c>
      <c r="G581" s="7">
        <f t="shared" si="25"/>
        <v>15.925458374060925</v>
      </c>
      <c r="H581" s="7">
        <v>71994.312810000003</v>
      </c>
      <c r="I581" s="7">
        <f t="shared" si="26"/>
        <v>100.8414206294304</v>
      </c>
    </row>
    <row r="582" spans="1:14" x14ac:dyDescent="0.2">
      <c r="A582" s="4" t="s">
        <v>648</v>
      </c>
      <c r="B582" s="5" t="s">
        <v>723</v>
      </c>
      <c r="C582" s="8">
        <v>1706.2</v>
      </c>
      <c r="D582" s="8">
        <v>1706.2</v>
      </c>
      <c r="E582" s="8">
        <v>886.53332999999998</v>
      </c>
      <c r="F582" s="8">
        <f t="shared" si="24"/>
        <v>51.959519985933653</v>
      </c>
      <c r="G582" s="8">
        <f t="shared" si="25"/>
        <v>51.959519985933653</v>
      </c>
      <c r="H582" s="8">
        <v>892.36477000000002</v>
      </c>
      <c r="I582" s="8">
        <f t="shared" si="26"/>
        <v>99.346518352579068</v>
      </c>
    </row>
    <row r="583" spans="1:14" s="16" customFormat="1" x14ac:dyDescent="0.2">
      <c r="A583" s="4" t="s">
        <v>649</v>
      </c>
      <c r="B583" s="5" t="s">
        <v>724</v>
      </c>
      <c r="C583" s="8">
        <v>27589.1</v>
      </c>
      <c r="D583" s="8">
        <v>27589.1</v>
      </c>
      <c r="E583" s="8">
        <v>18778.178359999998</v>
      </c>
      <c r="F583" s="8">
        <f t="shared" si="24"/>
        <v>68.063758368341126</v>
      </c>
      <c r="G583" s="8">
        <f t="shared" si="25"/>
        <v>68.063758368341126</v>
      </c>
      <c r="H583" s="8">
        <v>18199.57115</v>
      </c>
      <c r="I583" s="8">
        <f t="shared" si="26"/>
        <v>103.17923540742331</v>
      </c>
      <c r="N583" s="12"/>
    </row>
    <row r="584" spans="1:14" x14ac:dyDescent="0.2">
      <c r="A584" s="4" t="s">
        <v>650</v>
      </c>
      <c r="B584" s="5" t="s">
        <v>725</v>
      </c>
      <c r="C584" s="8">
        <v>426579.1</v>
      </c>
      <c r="D584" s="8">
        <v>426579.1</v>
      </c>
      <c r="E584" s="8">
        <v>52935.376120000001</v>
      </c>
      <c r="F584" s="8">
        <f t="shared" si="24"/>
        <v>12.409275588044515</v>
      </c>
      <c r="G584" s="8">
        <f t="shared" si="25"/>
        <v>12.409275588044515</v>
      </c>
      <c r="H584" s="8">
        <v>52902.37689</v>
      </c>
      <c r="I584" s="8">
        <f t="shared" si="26"/>
        <v>100.06237759424046</v>
      </c>
    </row>
    <row r="585" spans="1:14" x14ac:dyDescent="0.2">
      <c r="A585" s="2" t="s">
        <v>651</v>
      </c>
      <c r="B585" s="3" t="s">
        <v>726</v>
      </c>
      <c r="C585" s="7">
        <f>C586+C587+C588+C589+C590+C591+C592</f>
        <v>16292992.700000003</v>
      </c>
      <c r="D585" s="7">
        <v>16937634.350000001</v>
      </c>
      <c r="E585" s="7">
        <v>12058652.635540001</v>
      </c>
      <c r="F585" s="7">
        <f t="shared" si="24"/>
        <v>74.011281153645882</v>
      </c>
      <c r="G585" s="7">
        <f t="shared" si="25"/>
        <v>71.194432388605676</v>
      </c>
      <c r="H585" s="7">
        <v>12352165.243209999</v>
      </c>
      <c r="I585" s="7">
        <f t="shared" si="26"/>
        <v>97.623796298941656</v>
      </c>
    </row>
    <row r="586" spans="1:14" x14ac:dyDescent="0.2">
      <c r="A586" s="4" t="s">
        <v>652</v>
      </c>
      <c r="B586" s="5" t="s">
        <v>727</v>
      </c>
      <c r="C586" s="8">
        <v>3506068.8</v>
      </c>
      <c r="D586" s="8">
        <v>3533763.5</v>
      </c>
      <c r="E586" s="8">
        <v>2615094.5929399999</v>
      </c>
      <c r="F586" s="8">
        <f t="shared" si="24"/>
        <v>74.587657633529616</v>
      </c>
      <c r="G586" s="8">
        <f t="shared" si="25"/>
        <v>74.003101592395751</v>
      </c>
      <c r="H586" s="8">
        <v>2486518.3157299999</v>
      </c>
      <c r="I586" s="8">
        <f t="shared" si="26"/>
        <v>105.17093626041729</v>
      </c>
      <c r="N586" s="16"/>
    </row>
    <row r="587" spans="1:14" s="16" customFormat="1" x14ac:dyDescent="0.2">
      <c r="A587" s="4" t="s">
        <v>653</v>
      </c>
      <c r="B587" s="5" t="s">
        <v>728</v>
      </c>
      <c r="C587" s="8">
        <v>9632761.8000000007</v>
      </c>
      <c r="D587" s="8">
        <v>10107231.6</v>
      </c>
      <c r="E587" s="8">
        <v>6989426.5258200001</v>
      </c>
      <c r="F587" s="8">
        <f t="shared" si="24"/>
        <v>72.558905441012769</v>
      </c>
      <c r="G587" s="8">
        <f t="shared" si="25"/>
        <v>69.152729475596459</v>
      </c>
      <c r="H587" s="8">
        <v>7178821.4786899993</v>
      </c>
      <c r="I587" s="8">
        <f t="shared" si="26"/>
        <v>97.361754245704404</v>
      </c>
      <c r="N587" s="12"/>
    </row>
    <row r="588" spans="1:14" x14ac:dyDescent="0.2">
      <c r="A588" s="4" t="s">
        <v>654</v>
      </c>
      <c r="B588" s="5" t="s">
        <v>729</v>
      </c>
      <c r="C588" s="8">
        <v>406060.3</v>
      </c>
      <c r="D588" s="8">
        <v>415335</v>
      </c>
      <c r="E588" s="8">
        <v>336332.81589999999</v>
      </c>
      <c r="F588" s="8">
        <f t="shared" si="24"/>
        <v>82.828293211623986</v>
      </c>
      <c r="G588" s="8">
        <f t="shared" si="25"/>
        <v>80.978683689070266</v>
      </c>
      <c r="H588" s="8">
        <v>258837.73158000002</v>
      </c>
      <c r="I588" s="8">
        <f t="shared" si="26"/>
        <v>129.93963972986228</v>
      </c>
    </row>
    <row r="589" spans="1:14" x14ac:dyDescent="0.2">
      <c r="A589" s="4" t="s">
        <v>655</v>
      </c>
      <c r="B589" s="6" t="s">
        <v>730</v>
      </c>
      <c r="C589" s="8">
        <v>1812567</v>
      </c>
      <c r="D589" s="8">
        <v>1811374.1</v>
      </c>
      <c r="E589" s="8">
        <v>1530564.2191900001</v>
      </c>
      <c r="F589" s="8">
        <f t="shared" si="24"/>
        <v>84.441801003218103</v>
      </c>
      <c r="G589" s="8">
        <f t="shared" si="25"/>
        <v>84.497411064340596</v>
      </c>
      <c r="H589" s="8">
        <v>1437453.32195</v>
      </c>
      <c r="I589" s="8">
        <f t="shared" si="26"/>
        <v>106.47749014303218</v>
      </c>
    </row>
    <row r="590" spans="1:14" x14ac:dyDescent="0.2">
      <c r="A590" s="4" t="s">
        <v>656</v>
      </c>
      <c r="B590" s="6" t="s">
        <v>731</v>
      </c>
      <c r="C590" s="8">
        <v>140395.79999999999</v>
      </c>
      <c r="D590" s="8">
        <v>139381.9</v>
      </c>
      <c r="E590" s="8">
        <v>88633.03618000001</v>
      </c>
      <c r="F590" s="8">
        <f t="shared" si="24"/>
        <v>63.130831677300904</v>
      </c>
      <c r="G590" s="8">
        <f t="shared" si="25"/>
        <v>63.590061679457676</v>
      </c>
      <c r="H590" s="8">
        <v>71418.135999999999</v>
      </c>
      <c r="I590" s="8">
        <f t="shared" si="26"/>
        <v>124.10438180576431</v>
      </c>
      <c r="N590" s="16"/>
    </row>
    <row r="591" spans="1:14" x14ac:dyDescent="0.2">
      <c r="A591" s="4" t="s">
        <v>657</v>
      </c>
      <c r="B591" s="6" t="s">
        <v>732</v>
      </c>
      <c r="C591" s="8">
        <v>197922.5</v>
      </c>
      <c r="D591" s="8">
        <v>216704.1</v>
      </c>
      <c r="E591" s="8">
        <v>192314.92546</v>
      </c>
      <c r="F591" s="8">
        <f t="shared" si="24"/>
        <v>97.166782685141911</v>
      </c>
      <c r="G591" s="8">
        <f t="shared" si="25"/>
        <v>88.745402352793519</v>
      </c>
      <c r="H591" s="8">
        <v>185396.17178999999</v>
      </c>
      <c r="I591" s="8">
        <f t="shared" si="26"/>
        <v>103.73187515319191</v>
      </c>
    </row>
    <row r="592" spans="1:14" x14ac:dyDescent="0.2">
      <c r="A592" s="4" t="s">
        <v>658</v>
      </c>
      <c r="B592" s="6" t="s">
        <v>733</v>
      </c>
      <c r="C592" s="8">
        <v>597216.5</v>
      </c>
      <c r="D592" s="8">
        <v>713844.15</v>
      </c>
      <c r="E592" s="8">
        <v>306286.52004999999</v>
      </c>
      <c r="F592" s="8">
        <f t="shared" si="24"/>
        <v>51.285676140896975</v>
      </c>
      <c r="G592" s="8">
        <f t="shared" si="25"/>
        <v>42.906637261088434</v>
      </c>
      <c r="H592" s="8">
        <v>733720.08747000003</v>
      </c>
      <c r="I592" s="8">
        <f t="shared" si="26"/>
        <v>41.744328018349812</v>
      </c>
    </row>
    <row r="593" spans="1:14" x14ac:dyDescent="0.2">
      <c r="A593" s="2" t="s">
        <v>659</v>
      </c>
      <c r="B593" s="45" t="s">
        <v>734</v>
      </c>
      <c r="C593" s="7">
        <f>C594+C595+C596</f>
        <v>2260513.2999999998</v>
      </c>
      <c r="D593" s="7">
        <v>2260341.9</v>
      </c>
      <c r="E593" s="7">
        <v>1560902.5267999999</v>
      </c>
      <c r="F593" s="7">
        <f t="shared" si="24"/>
        <v>69.050800400068425</v>
      </c>
      <c r="G593" s="7">
        <f t="shared" si="25"/>
        <v>69.056036469527015</v>
      </c>
      <c r="H593" s="7">
        <v>1249482.3537600001</v>
      </c>
      <c r="I593" s="7">
        <f t="shared" si="26"/>
        <v>124.9239352683021</v>
      </c>
    </row>
    <row r="594" spans="1:14" x14ac:dyDescent="0.2">
      <c r="A594" s="4" t="s">
        <v>660</v>
      </c>
      <c r="B594" s="5" t="s">
        <v>735</v>
      </c>
      <c r="C594" s="8">
        <v>2170513</v>
      </c>
      <c r="D594" s="8">
        <v>2170341.6</v>
      </c>
      <c r="E594" s="8">
        <v>1495974.4142700001</v>
      </c>
      <c r="F594" s="8">
        <f t="shared" si="24"/>
        <v>68.922619411632184</v>
      </c>
      <c r="G594" s="8">
        <f t="shared" si="25"/>
        <v>68.928062488872726</v>
      </c>
      <c r="H594" s="8">
        <v>1182271.1191099999</v>
      </c>
      <c r="I594" s="8">
        <f t="shared" si="26"/>
        <v>126.53395571365664</v>
      </c>
    </row>
    <row r="595" spans="1:14" s="16" customFormat="1" x14ac:dyDescent="0.2">
      <c r="A595" s="4" t="s">
        <v>661</v>
      </c>
      <c r="B595" s="5" t="s">
        <v>736</v>
      </c>
      <c r="C595" s="8">
        <v>13246.5</v>
      </c>
      <c r="D595" s="8">
        <v>13246.5</v>
      </c>
      <c r="E595" s="8">
        <v>11400</v>
      </c>
      <c r="F595" s="8">
        <f t="shared" si="24"/>
        <v>86.060468803080056</v>
      </c>
      <c r="G595" s="8">
        <f t="shared" si="25"/>
        <v>86.060468803080056</v>
      </c>
      <c r="H595" s="8">
        <v>10600</v>
      </c>
      <c r="I595" s="8">
        <f t="shared" si="26"/>
        <v>107.54716981132076</v>
      </c>
      <c r="N595" s="12"/>
    </row>
    <row r="596" spans="1:14" x14ac:dyDescent="0.2">
      <c r="A596" s="4" t="s">
        <v>662</v>
      </c>
      <c r="B596" s="5" t="s">
        <v>737</v>
      </c>
      <c r="C596" s="8">
        <v>76753.8</v>
      </c>
      <c r="D596" s="8">
        <v>76753.8</v>
      </c>
      <c r="E596" s="8">
        <v>53528.112529999999</v>
      </c>
      <c r="F596" s="8">
        <f t="shared" si="24"/>
        <v>69.740016168580581</v>
      </c>
      <c r="G596" s="8">
        <f t="shared" si="25"/>
        <v>69.740016168580581</v>
      </c>
      <c r="H596" s="8">
        <v>56611.234649999999</v>
      </c>
      <c r="I596" s="8">
        <f t="shared" si="26"/>
        <v>94.553868787597622</v>
      </c>
    </row>
    <row r="597" spans="1:14" x14ac:dyDescent="0.2">
      <c r="A597" s="2" t="s">
        <v>663</v>
      </c>
      <c r="B597" s="3" t="s">
        <v>738</v>
      </c>
      <c r="C597" s="7">
        <f>C598+C599+C600+C601+C602+C603+C604</f>
        <v>11333038.299999999</v>
      </c>
      <c r="D597" s="7">
        <v>12771308.109999999</v>
      </c>
      <c r="E597" s="7">
        <v>8338033.4715100005</v>
      </c>
      <c r="F597" s="7">
        <f t="shared" ref="F597:F652" si="27">E597/C597*100</f>
        <v>73.572798845213484</v>
      </c>
      <c r="G597" s="7">
        <f t="shared" ref="G597:G652" si="28">E597/D597*100</f>
        <v>65.287231344620665</v>
      </c>
      <c r="H597" s="7">
        <v>4133961.91371</v>
      </c>
      <c r="I597" s="7" t="s">
        <v>1313</v>
      </c>
    </row>
    <row r="598" spans="1:14" x14ac:dyDescent="0.2">
      <c r="A598" s="4" t="s">
        <v>664</v>
      </c>
      <c r="B598" s="5" t="s">
        <v>739</v>
      </c>
      <c r="C598" s="8">
        <v>4987358.8</v>
      </c>
      <c r="D598" s="8">
        <v>4912113.102</v>
      </c>
      <c r="E598" s="8">
        <v>3287581.8770999997</v>
      </c>
      <c r="F598" s="8">
        <f t="shared" si="27"/>
        <v>65.918294811674656</v>
      </c>
      <c r="G598" s="8">
        <f t="shared" si="28"/>
        <v>66.928057413039582</v>
      </c>
      <c r="H598" s="8">
        <v>1185900.56372</v>
      </c>
      <c r="I598" s="8" t="s">
        <v>1313</v>
      </c>
      <c r="N598" s="16"/>
    </row>
    <row r="599" spans="1:14" x14ac:dyDescent="0.2">
      <c r="A599" s="4" t="s">
        <v>665</v>
      </c>
      <c r="B599" s="5" t="s">
        <v>740</v>
      </c>
      <c r="C599" s="8">
        <v>2623802.2999999998</v>
      </c>
      <c r="D599" s="8">
        <v>2749394.9283400001</v>
      </c>
      <c r="E599" s="8">
        <v>1828258.09754</v>
      </c>
      <c r="F599" s="8">
        <f t="shared" si="27"/>
        <v>69.679720058938898</v>
      </c>
      <c r="G599" s="8">
        <f t="shared" si="28"/>
        <v>66.496743654206341</v>
      </c>
      <c r="H599" s="8">
        <v>1550051.87891</v>
      </c>
      <c r="I599" s="8">
        <f t="shared" ref="I597:I652" si="29">E599/H599*100</f>
        <v>117.9481875681242</v>
      </c>
    </row>
    <row r="600" spans="1:14" x14ac:dyDescent="0.2">
      <c r="A600" s="4" t="s">
        <v>666</v>
      </c>
      <c r="B600" s="5" t="s">
        <v>741</v>
      </c>
      <c r="C600" s="8">
        <v>53130.8</v>
      </c>
      <c r="D600" s="8">
        <v>53130.8</v>
      </c>
      <c r="E600" s="8">
        <v>43854.199840000001</v>
      </c>
      <c r="F600" s="8">
        <f t="shared" si="27"/>
        <v>82.540070618172507</v>
      </c>
      <c r="G600" s="8">
        <f t="shared" si="28"/>
        <v>82.540070618172507</v>
      </c>
      <c r="H600" s="8">
        <v>38623.90425</v>
      </c>
      <c r="I600" s="8">
        <f t="shared" si="29"/>
        <v>113.54160251678856</v>
      </c>
    </row>
    <row r="601" spans="1:14" s="16" customFormat="1" x14ac:dyDescent="0.2">
      <c r="A601" s="4" t="s">
        <v>667</v>
      </c>
      <c r="B601" s="5" t="s">
        <v>742</v>
      </c>
      <c r="C601" s="8">
        <v>378130.5</v>
      </c>
      <c r="D601" s="8">
        <v>374128.9559</v>
      </c>
      <c r="E601" s="8">
        <v>262248.13053999998</v>
      </c>
      <c r="F601" s="8">
        <f t="shared" si="27"/>
        <v>69.353868714636874</v>
      </c>
      <c r="G601" s="8">
        <f t="shared" si="28"/>
        <v>70.095651888033927</v>
      </c>
      <c r="H601" s="8">
        <v>273943.06943999999</v>
      </c>
      <c r="I601" s="8">
        <f t="shared" si="29"/>
        <v>95.730887105884065</v>
      </c>
      <c r="N601" s="12"/>
    </row>
    <row r="602" spans="1:14" x14ac:dyDescent="0.2">
      <c r="A602" s="4" t="s">
        <v>668</v>
      </c>
      <c r="B602" s="5" t="s">
        <v>743</v>
      </c>
      <c r="C602" s="8">
        <v>378173.6</v>
      </c>
      <c r="D602" s="8">
        <v>364019.93199999997</v>
      </c>
      <c r="E602" s="8">
        <v>271737.83918999997</v>
      </c>
      <c r="F602" s="8">
        <f t="shared" si="27"/>
        <v>71.855317026360382</v>
      </c>
      <c r="G602" s="8">
        <f t="shared" si="28"/>
        <v>74.649164867708393</v>
      </c>
      <c r="H602" s="8">
        <v>315783.28850000002</v>
      </c>
      <c r="I602" s="8">
        <f t="shared" si="29"/>
        <v>86.052001193850373</v>
      </c>
    </row>
    <row r="603" spans="1:14" ht="25.5" x14ac:dyDescent="0.2">
      <c r="A603" s="4" t="s">
        <v>669</v>
      </c>
      <c r="B603" s="5" t="s">
        <v>744</v>
      </c>
      <c r="C603" s="8">
        <v>127857.2</v>
      </c>
      <c r="D603" s="8">
        <v>126857.2</v>
      </c>
      <c r="E603" s="8">
        <v>104481.63968000001</v>
      </c>
      <c r="F603" s="8">
        <f t="shared" si="27"/>
        <v>81.717447026839324</v>
      </c>
      <c r="G603" s="8">
        <f t="shared" si="28"/>
        <v>82.361615801073967</v>
      </c>
      <c r="H603" s="8">
        <v>93835.694989999989</v>
      </c>
      <c r="I603" s="8">
        <f t="shared" si="29"/>
        <v>111.34530382189267</v>
      </c>
    </row>
    <row r="604" spans="1:14" x14ac:dyDescent="0.2">
      <c r="A604" s="4" t="s">
        <v>670</v>
      </c>
      <c r="B604" s="5" t="s">
        <v>745</v>
      </c>
      <c r="C604" s="8">
        <v>2784585.1</v>
      </c>
      <c r="D604" s="8">
        <v>4191663.1917600003</v>
      </c>
      <c r="E604" s="8">
        <v>2539871.68762</v>
      </c>
      <c r="F604" s="8">
        <f t="shared" si="27"/>
        <v>91.211853702011112</v>
      </c>
      <c r="G604" s="8">
        <f t="shared" si="28"/>
        <v>60.593410572989178</v>
      </c>
      <c r="H604" s="8">
        <v>675823.51390000002</v>
      </c>
      <c r="I604" s="8" t="s">
        <v>1313</v>
      </c>
      <c r="N604" s="16"/>
    </row>
    <row r="605" spans="1:14" s="16" customFormat="1" x14ac:dyDescent="0.2">
      <c r="A605" s="2" t="s">
        <v>671</v>
      </c>
      <c r="B605" s="3" t="s">
        <v>746</v>
      </c>
      <c r="C605" s="7">
        <f>C606+C607+C608+C609+C610</f>
        <v>19231405.599999998</v>
      </c>
      <c r="D605" s="7">
        <v>20382661.17351</v>
      </c>
      <c r="E605" s="7">
        <v>16470688.549219999</v>
      </c>
      <c r="F605" s="7">
        <f t="shared" si="27"/>
        <v>85.644746368512983</v>
      </c>
      <c r="G605" s="7">
        <f t="shared" si="28"/>
        <v>80.807350958793677</v>
      </c>
      <c r="H605" s="7">
        <v>13285488.00309</v>
      </c>
      <c r="I605" s="7">
        <f t="shared" si="29"/>
        <v>123.9750361099959</v>
      </c>
      <c r="N605" s="12"/>
    </row>
    <row r="606" spans="1:14" x14ac:dyDescent="0.2">
      <c r="A606" s="4" t="s">
        <v>672</v>
      </c>
      <c r="B606" s="5" t="s">
        <v>747</v>
      </c>
      <c r="C606" s="8">
        <v>100897.5</v>
      </c>
      <c r="D606" s="8">
        <v>100897.5</v>
      </c>
      <c r="E606" s="8">
        <v>78062.683650000006</v>
      </c>
      <c r="F606" s="8">
        <f t="shared" si="27"/>
        <v>77.368303129413519</v>
      </c>
      <c r="G606" s="8">
        <f t="shared" si="28"/>
        <v>77.368303129413519</v>
      </c>
      <c r="H606" s="8">
        <v>96928.035239999997</v>
      </c>
      <c r="I606" s="8">
        <f t="shared" si="29"/>
        <v>80.536744045942768</v>
      </c>
    </row>
    <row r="607" spans="1:14" x14ac:dyDescent="0.2">
      <c r="A607" s="4" t="s">
        <v>673</v>
      </c>
      <c r="B607" s="5" t="s">
        <v>748</v>
      </c>
      <c r="C607" s="8">
        <v>2273879.2999999998</v>
      </c>
      <c r="D607" s="8">
        <v>2321790.7000000002</v>
      </c>
      <c r="E607" s="8">
        <v>1972294.7654000001</v>
      </c>
      <c r="F607" s="8">
        <f t="shared" si="27"/>
        <v>86.737003384480445</v>
      </c>
      <c r="G607" s="8">
        <f t="shared" si="28"/>
        <v>84.947138663274004</v>
      </c>
      <c r="H607" s="8">
        <v>1685891.6415799998</v>
      </c>
      <c r="I607" s="8">
        <f t="shared" si="29"/>
        <v>116.98822846951103</v>
      </c>
    </row>
    <row r="608" spans="1:14" x14ac:dyDescent="0.2">
      <c r="A608" s="4" t="s">
        <v>674</v>
      </c>
      <c r="B608" s="5" t="s">
        <v>749</v>
      </c>
      <c r="C608" s="8">
        <v>10571661.9</v>
      </c>
      <c r="D608" s="8">
        <v>11106772.800000001</v>
      </c>
      <c r="E608" s="8">
        <v>9242442.3446900006</v>
      </c>
      <c r="F608" s="8">
        <f t="shared" si="27"/>
        <v>87.426579019614692</v>
      </c>
      <c r="G608" s="8">
        <f t="shared" si="28"/>
        <v>83.21447202638376</v>
      </c>
      <c r="H608" s="8">
        <v>8325385.0201300001</v>
      </c>
      <c r="I608" s="8">
        <f t="shared" si="29"/>
        <v>111.01519416030179</v>
      </c>
      <c r="N608" s="16"/>
    </row>
    <row r="609" spans="1:14" s="16" customFormat="1" x14ac:dyDescent="0.2">
      <c r="A609" s="4" t="s">
        <v>675</v>
      </c>
      <c r="B609" s="5" t="s">
        <v>750</v>
      </c>
      <c r="C609" s="8">
        <v>5891857.0999999996</v>
      </c>
      <c r="D609" s="8">
        <v>6455206.7735100007</v>
      </c>
      <c r="E609" s="8">
        <v>4883346.6820900002</v>
      </c>
      <c r="F609" s="8">
        <f t="shared" si="27"/>
        <v>82.882978986201152</v>
      </c>
      <c r="G609" s="8">
        <f t="shared" si="28"/>
        <v>75.649732896699987</v>
      </c>
      <c r="H609" s="8">
        <v>2890525.7847699998</v>
      </c>
      <c r="I609" s="8">
        <f t="shared" si="29"/>
        <v>168.94319738713452</v>
      </c>
      <c r="N609" s="12"/>
    </row>
    <row r="610" spans="1:14" x14ac:dyDescent="0.2">
      <c r="A610" s="4" t="s">
        <v>676</v>
      </c>
      <c r="B610" s="5" t="s">
        <v>751</v>
      </c>
      <c r="C610" s="8">
        <v>393109.8</v>
      </c>
      <c r="D610" s="8">
        <v>397993.4</v>
      </c>
      <c r="E610" s="8">
        <v>294542.07338999998</v>
      </c>
      <c r="F610" s="8">
        <f t="shared" si="27"/>
        <v>74.92615889759044</v>
      </c>
      <c r="G610" s="8">
        <f t="shared" si="28"/>
        <v>74.006773325889313</v>
      </c>
      <c r="H610" s="8">
        <v>286757.52137000003</v>
      </c>
      <c r="I610" s="8">
        <f t="shared" si="29"/>
        <v>102.71468102486338</v>
      </c>
    </row>
    <row r="611" spans="1:14" s="16" customFormat="1" x14ac:dyDescent="0.2">
      <c r="A611" s="2" t="s">
        <v>677</v>
      </c>
      <c r="B611" s="3" t="s">
        <v>752</v>
      </c>
      <c r="C611" s="7">
        <f>C612+C613+C614</f>
        <v>1154993.7</v>
      </c>
      <c r="D611" s="7">
        <v>1178875.5</v>
      </c>
      <c r="E611" s="7">
        <v>664041.36255999992</v>
      </c>
      <c r="F611" s="7">
        <f t="shared" si="27"/>
        <v>57.493072261779432</v>
      </c>
      <c r="G611" s="7">
        <f t="shared" si="28"/>
        <v>56.328370770280657</v>
      </c>
      <c r="H611" s="7">
        <v>536551.30361000006</v>
      </c>
      <c r="I611" s="7">
        <f t="shared" si="29"/>
        <v>123.76101932699204</v>
      </c>
      <c r="N611" s="12"/>
    </row>
    <row r="612" spans="1:14" x14ac:dyDescent="0.2">
      <c r="A612" s="4" t="s">
        <v>678</v>
      </c>
      <c r="B612" s="5" t="s">
        <v>753</v>
      </c>
      <c r="C612" s="8">
        <v>689815.6</v>
      </c>
      <c r="D612" s="8">
        <v>706609.1</v>
      </c>
      <c r="E612" s="8">
        <v>283850.97047</v>
      </c>
      <c r="F612" s="8">
        <f t="shared" si="27"/>
        <v>41.148818679948675</v>
      </c>
      <c r="G612" s="8">
        <f t="shared" si="28"/>
        <v>40.170862570266927</v>
      </c>
      <c r="H612" s="8">
        <v>213814.90018999999</v>
      </c>
      <c r="I612" s="8">
        <f t="shared" si="29"/>
        <v>132.75546756459192</v>
      </c>
      <c r="N612" s="16"/>
    </row>
    <row r="613" spans="1:14" x14ac:dyDescent="0.2">
      <c r="A613" s="4" t="s">
        <v>679</v>
      </c>
      <c r="B613" s="5" t="s">
        <v>754</v>
      </c>
      <c r="C613" s="8">
        <v>441452.6</v>
      </c>
      <c r="D613" s="8">
        <v>448540.9</v>
      </c>
      <c r="E613" s="8">
        <v>362512.86349999998</v>
      </c>
      <c r="F613" s="8">
        <f t="shared" si="27"/>
        <v>82.118185168690815</v>
      </c>
      <c r="G613" s="8">
        <f t="shared" si="28"/>
        <v>80.820469995043922</v>
      </c>
      <c r="H613" s="8">
        <v>305043.41581999999</v>
      </c>
      <c r="I613" s="8">
        <f t="shared" si="29"/>
        <v>118.83976007989352</v>
      </c>
    </row>
    <row r="614" spans="1:14" x14ac:dyDescent="0.2">
      <c r="A614" s="4" t="s">
        <v>680</v>
      </c>
      <c r="B614" s="5" t="s">
        <v>755</v>
      </c>
      <c r="C614" s="8">
        <v>23725.5</v>
      </c>
      <c r="D614" s="8">
        <v>23725.5</v>
      </c>
      <c r="E614" s="8">
        <v>17677.528589999998</v>
      </c>
      <c r="F614" s="8">
        <f t="shared" si="27"/>
        <v>74.508560789024457</v>
      </c>
      <c r="G614" s="8">
        <f t="shared" si="28"/>
        <v>74.508560789024457</v>
      </c>
      <c r="H614" s="8">
        <v>17692.9876</v>
      </c>
      <c r="I614" s="8">
        <f t="shared" si="29"/>
        <v>99.912626344688093</v>
      </c>
      <c r="N614" s="16"/>
    </row>
    <row r="615" spans="1:14" s="16" customFormat="1" x14ac:dyDescent="0.2">
      <c r="A615" s="2" t="s">
        <v>681</v>
      </c>
      <c r="B615" s="3" t="s">
        <v>756</v>
      </c>
      <c r="C615" s="7">
        <f>C616+C617+C618</f>
        <v>188356.2</v>
      </c>
      <c r="D615" s="7">
        <v>189343.2</v>
      </c>
      <c r="E615" s="7">
        <v>141205.49894999998</v>
      </c>
      <c r="F615" s="7">
        <f t="shared" si="27"/>
        <v>74.967268903280043</v>
      </c>
      <c r="G615" s="7">
        <f t="shared" si="28"/>
        <v>74.576482783643655</v>
      </c>
      <c r="H615" s="7">
        <v>144526.69952000002</v>
      </c>
      <c r="I615" s="7">
        <f t="shared" si="29"/>
        <v>97.702015903614793</v>
      </c>
      <c r="N615" s="12"/>
    </row>
    <row r="616" spans="1:14" s="16" customFormat="1" x14ac:dyDescent="0.2">
      <c r="A616" s="4" t="s">
        <v>682</v>
      </c>
      <c r="B616" s="5" t="s">
        <v>757</v>
      </c>
      <c r="C616" s="8">
        <v>38455.599999999999</v>
      </c>
      <c r="D616" s="8">
        <v>38455.599999999999</v>
      </c>
      <c r="E616" s="8">
        <v>30950</v>
      </c>
      <c r="F616" s="8">
        <f t="shared" si="27"/>
        <v>80.482426486649544</v>
      </c>
      <c r="G616" s="8">
        <f t="shared" si="28"/>
        <v>80.482426486649544</v>
      </c>
      <c r="H616" s="8">
        <v>20644</v>
      </c>
      <c r="I616" s="8">
        <f t="shared" si="29"/>
        <v>149.92249564037976</v>
      </c>
      <c r="N616" s="12"/>
    </row>
    <row r="617" spans="1:14" s="16" customFormat="1" x14ac:dyDescent="0.2">
      <c r="A617" s="4" t="s">
        <v>683</v>
      </c>
      <c r="B617" s="5" t="s">
        <v>758</v>
      </c>
      <c r="C617" s="8">
        <v>22161.4</v>
      </c>
      <c r="D617" s="8">
        <v>22161.4</v>
      </c>
      <c r="E617" s="8">
        <v>17240</v>
      </c>
      <c r="F617" s="8">
        <f t="shared" si="27"/>
        <v>77.792919219904874</v>
      </c>
      <c r="G617" s="8">
        <f t="shared" si="28"/>
        <v>77.792919219904874</v>
      </c>
      <c r="H617" s="8">
        <v>33256</v>
      </c>
      <c r="I617" s="8">
        <f t="shared" si="29"/>
        <v>51.840269425066154</v>
      </c>
      <c r="N617" s="12"/>
    </row>
    <row r="618" spans="1:14" s="16" customFormat="1" x14ac:dyDescent="0.2">
      <c r="A618" s="4" t="s">
        <v>684</v>
      </c>
      <c r="B618" s="5" t="s">
        <v>759</v>
      </c>
      <c r="C618" s="8">
        <v>127739.2</v>
      </c>
      <c r="D618" s="8">
        <v>128726.2</v>
      </c>
      <c r="E618" s="8">
        <v>93015.498950000008</v>
      </c>
      <c r="F618" s="8">
        <f t="shared" si="27"/>
        <v>72.816722627040093</v>
      </c>
      <c r="G618" s="8">
        <f t="shared" si="28"/>
        <v>72.258405010013504</v>
      </c>
      <c r="H618" s="8">
        <v>90626.699519999995</v>
      </c>
      <c r="I618" s="8">
        <f t="shared" si="29"/>
        <v>102.63586718114217</v>
      </c>
    </row>
    <row r="619" spans="1:14" s="16" customFormat="1" x14ac:dyDescent="0.2">
      <c r="A619" s="2" t="s">
        <v>1036</v>
      </c>
      <c r="B619" s="3" t="s">
        <v>760</v>
      </c>
      <c r="C619" s="7">
        <f>C620</f>
        <v>850000</v>
      </c>
      <c r="D619" s="7">
        <v>379945.1</v>
      </c>
      <c r="E619" s="7">
        <v>16706.337240000001</v>
      </c>
      <c r="F619" s="7">
        <f t="shared" si="27"/>
        <v>1.96545144</v>
      </c>
      <c r="G619" s="7">
        <f t="shared" si="28"/>
        <v>4.3970397933806753</v>
      </c>
      <c r="H619" s="7">
        <v>25473.84102</v>
      </c>
      <c r="I619" s="7">
        <f t="shared" si="29"/>
        <v>65.582325126719354</v>
      </c>
    </row>
    <row r="620" spans="1:14" s="16" customFormat="1" x14ac:dyDescent="0.2">
      <c r="A620" s="4" t="s">
        <v>1037</v>
      </c>
      <c r="B620" s="5" t="s">
        <v>761</v>
      </c>
      <c r="C620" s="8">
        <v>850000</v>
      </c>
      <c r="D620" s="8">
        <v>379945.1</v>
      </c>
      <c r="E620" s="8">
        <v>16706.337240000001</v>
      </c>
      <c r="F620" s="8">
        <f t="shared" si="27"/>
        <v>1.96545144</v>
      </c>
      <c r="G620" s="8">
        <f t="shared" si="28"/>
        <v>4.3970397933806753</v>
      </c>
      <c r="H620" s="8">
        <v>25473.84102</v>
      </c>
      <c r="I620" s="8">
        <f t="shared" si="29"/>
        <v>65.582325126719354</v>
      </c>
    </row>
    <row r="621" spans="1:14" s="16" customFormat="1" ht="25.5" x14ac:dyDescent="0.2">
      <c r="A621" s="2" t="s">
        <v>685</v>
      </c>
      <c r="B621" s="3" t="s">
        <v>762</v>
      </c>
      <c r="C621" s="7">
        <v>2071683.9</v>
      </c>
      <c r="D621" s="7">
        <v>2071683.9</v>
      </c>
      <c r="E621" s="7">
        <v>1154035.21303</v>
      </c>
      <c r="F621" s="7">
        <f t="shared" si="27"/>
        <v>55.705178431419967</v>
      </c>
      <c r="G621" s="7">
        <f t="shared" si="28"/>
        <v>55.705178431419967</v>
      </c>
      <c r="H621" s="7">
        <v>1582179.8385899998</v>
      </c>
      <c r="I621" s="7">
        <f t="shared" si="29"/>
        <v>72.939572663146052</v>
      </c>
    </row>
    <row r="622" spans="1:14" s="16" customFormat="1" ht="25.5" x14ac:dyDescent="0.2">
      <c r="A622" s="4" t="s">
        <v>686</v>
      </c>
      <c r="B622" s="5" t="s">
        <v>763</v>
      </c>
      <c r="C622" s="8">
        <v>1069178.7</v>
      </c>
      <c r="D622" s="8">
        <v>1069178.7</v>
      </c>
      <c r="E622" s="8">
        <v>823360</v>
      </c>
      <c r="F622" s="8">
        <f t="shared" si="27"/>
        <v>77.008642241002363</v>
      </c>
      <c r="G622" s="8">
        <f t="shared" si="28"/>
        <v>77.008642241002363</v>
      </c>
      <c r="H622" s="8">
        <v>936888.2</v>
      </c>
      <c r="I622" s="8">
        <f t="shared" si="29"/>
        <v>87.882417560601155</v>
      </c>
    </row>
    <row r="623" spans="1:14" s="16" customFormat="1" x14ac:dyDescent="0.2">
      <c r="A623" s="4" t="s">
        <v>687</v>
      </c>
      <c r="B623" s="5" t="s">
        <v>764</v>
      </c>
      <c r="C623" s="8">
        <v>829242.1</v>
      </c>
      <c r="D623" s="8">
        <v>829242.1</v>
      </c>
      <c r="E623" s="8">
        <v>274729.90000000002</v>
      </c>
      <c r="F623" s="8">
        <f t="shared" si="27"/>
        <v>33.130240251911964</v>
      </c>
      <c r="G623" s="8">
        <f t="shared" si="28"/>
        <v>33.130240251911964</v>
      </c>
      <c r="H623" s="8">
        <v>599850.30000000005</v>
      </c>
      <c r="I623" s="8">
        <f t="shared" si="29"/>
        <v>45.799743702720498</v>
      </c>
    </row>
    <row r="624" spans="1:14" s="16" customFormat="1" x14ac:dyDescent="0.2">
      <c r="A624" s="4" t="s">
        <v>688</v>
      </c>
      <c r="B624" s="5" t="s">
        <v>765</v>
      </c>
      <c r="C624" s="8">
        <v>173263.1</v>
      </c>
      <c r="D624" s="8">
        <v>173263.1</v>
      </c>
      <c r="E624" s="8">
        <v>55945.313030000005</v>
      </c>
      <c r="F624" s="8">
        <f t="shared" si="27"/>
        <v>32.289225478477526</v>
      </c>
      <c r="G624" s="8">
        <f t="shared" si="28"/>
        <v>32.289225478477526</v>
      </c>
      <c r="H624" s="8">
        <v>45441.338590000007</v>
      </c>
      <c r="I624" s="8">
        <f t="shared" si="29"/>
        <v>123.11545998847741</v>
      </c>
    </row>
    <row r="625" spans="1:9" s="16" customFormat="1" x14ac:dyDescent="0.2">
      <c r="A625" s="2" t="s">
        <v>689</v>
      </c>
      <c r="B625" s="3" t="s">
        <v>766</v>
      </c>
      <c r="C625" s="7">
        <f>C7-C548</f>
        <v>-6475213.7000000179</v>
      </c>
      <c r="D625" s="7">
        <f>D7-D548</f>
        <v>-6381203.5029500127</v>
      </c>
      <c r="E625" s="7">
        <v>4449554.8574700002</v>
      </c>
      <c r="F625" s="7">
        <v>0</v>
      </c>
      <c r="G625" s="7">
        <v>0</v>
      </c>
      <c r="H625" s="7">
        <v>6288833.4760200009</v>
      </c>
      <c r="I625" s="7">
        <f t="shared" si="29"/>
        <v>70.753262499899733</v>
      </c>
    </row>
    <row r="626" spans="1:9" s="16" customFormat="1" x14ac:dyDescent="0.2">
      <c r="A626" s="2" t="s">
        <v>1155</v>
      </c>
      <c r="B626" s="3" t="s">
        <v>766</v>
      </c>
      <c r="C626" s="7">
        <f>C627+C649</f>
        <v>6475213.7000000151</v>
      </c>
      <c r="D626" s="7">
        <f>D627+D649</f>
        <v>6381203.5029500099</v>
      </c>
      <c r="E626" s="7">
        <v>-4449554.8574700002</v>
      </c>
      <c r="F626" s="7">
        <v>0</v>
      </c>
      <c r="G626" s="7">
        <v>0</v>
      </c>
      <c r="H626" s="7">
        <v>-6288833.4760200009</v>
      </c>
      <c r="I626" s="7">
        <f t="shared" si="29"/>
        <v>70.753262499899733</v>
      </c>
    </row>
    <row r="627" spans="1:9" s="16" customFormat="1" ht="25.5" x14ac:dyDescent="0.2">
      <c r="A627" s="2" t="s">
        <v>1156</v>
      </c>
      <c r="B627" s="3" t="s">
        <v>1182</v>
      </c>
      <c r="C627" s="7">
        <v>2770.2</v>
      </c>
      <c r="D627" s="7">
        <v>2770.2</v>
      </c>
      <c r="E627" s="7">
        <v>-9703838.0539999995</v>
      </c>
      <c r="F627" s="7">
        <v>0</v>
      </c>
      <c r="G627" s="7">
        <v>0</v>
      </c>
      <c r="H627" s="7">
        <v>-10520573.98</v>
      </c>
      <c r="I627" s="7">
        <f t="shared" si="29"/>
        <v>92.236774081408043</v>
      </c>
    </row>
    <row r="628" spans="1:9" s="16" customFormat="1" x14ac:dyDescent="0.2">
      <c r="A628" s="2" t="s">
        <v>1157</v>
      </c>
      <c r="B628" s="3" t="s">
        <v>1183</v>
      </c>
      <c r="C628" s="7">
        <v>1394310</v>
      </c>
      <c r="D628" s="7">
        <v>1394310</v>
      </c>
      <c r="E628" s="7">
        <v>-9679545.5</v>
      </c>
      <c r="F628" s="7">
        <v>0</v>
      </c>
      <c r="G628" s="7">
        <v>0</v>
      </c>
      <c r="H628" s="7">
        <v>-10413582.6</v>
      </c>
      <c r="I628" s="7">
        <f t="shared" si="29"/>
        <v>92.951156886199755</v>
      </c>
    </row>
    <row r="629" spans="1:9" s="16" customFormat="1" x14ac:dyDescent="0.2">
      <c r="A629" s="4" t="s">
        <v>1158</v>
      </c>
      <c r="B629" s="5" t="s">
        <v>1184</v>
      </c>
      <c r="C629" s="8">
        <v>22514310</v>
      </c>
      <c r="D629" s="8">
        <v>22514310</v>
      </c>
      <c r="E629" s="8">
        <v>0</v>
      </c>
      <c r="F629" s="8">
        <f t="shared" si="27"/>
        <v>0</v>
      </c>
      <c r="G629" s="8">
        <f t="shared" si="28"/>
        <v>0</v>
      </c>
      <c r="H629" s="8">
        <v>0</v>
      </c>
      <c r="I629" s="8">
        <v>0</v>
      </c>
    </row>
    <row r="630" spans="1:9" s="16" customFormat="1" ht="25.5" x14ac:dyDescent="0.2">
      <c r="A630" s="4" t="s">
        <v>1159</v>
      </c>
      <c r="B630" s="5" t="s">
        <v>1185</v>
      </c>
      <c r="C630" s="8">
        <v>-21120000</v>
      </c>
      <c r="D630" s="8">
        <v>-21120000</v>
      </c>
      <c r="E630" s="8">
        <v>-9679545.5</v>
      </c>
      <c r="F630" s="8">
        <f t="shared" si="27"/>
        <v>45.831181344696972</v>
      </c>
      <c r="G630" s="8">
        <f t="shared" si="28"/>
        <v>45.831181344696972</v>
      </c>
      <c r="H630" s="8">
        <v>-10413582.6</v>
      </c>
      <c r="I630" s="8">
        <f t="shared" si="29"/>
        <v>92.951156886199755</v>
      </c>
    </row>
    <row r="631" spans="1:9" s="16" customFormat="1" ht="25.5" x14ac:dyDescent="0.2">
      <c r="A631" s="4" t="s">
        <v>1160</v>
      </c>
      <c r="B631" s="5" t="s">
        <v>1186</v>
      </c>
      <c r="C631" s="8">
        <v>22514310</v>
      </c>
      <c r="D631" s="8">
        <v>22514310</v>
      </c>
      <c r="E631" s="8">
        <v>0</v>
      </c>
      <c r="F631" s="8">
        <f t="shared" si="27"/>
        <v>0</v>
      </c>
      <c r="G631" s="8">
        <f t="shared" si="28"/>
        <v>0</v>
      </c>
      <c r="H631" s="8">
        <v>0</v>
      </c>
      <c r="I631" s="8">
        <v>0</v>
      </c>
    </row>
    <row r="632" spans="1:9" s="16" customFormat="1" ht="25.5" x14ac:dyDescent="0.2">
      <c r="A632" s="4" t="s">
        <v>1161</v>
      </c>
      <c r="B632" s="5" t="s">
        <v>1187</v>
      </c>
      <c r="C632" s="8">
        <v>-21120000</v>
      </c>
      <c r="D632" s="8">
        <v>-21120000</v>
      </c>
      <c r="E632" s="8">
        <v>-9679545.5</v>
      </c>
      <c r="F632" s="8">
        <f t="shared" si="27"/>
        <v>45.831181344696972</v>
      </c>
      <c r="G632" s="8">
        <f t="shared" si="28"/>
        <v>45.831181344696972</v>
      </c>
      <c r="H632" s="8">
        <v>-10413582.6</v>
      </c>
      <c r="I632" s="8">
        <f t="shared" si="29"/>
        <v>92.951156886199755</v>
      </c>
    </row>
    <row r="633" spans="1:9" s="16" customFormat="1" ht="25.5" x14ac:dyDescent="0.2">
      <c r="A633" s="2" t="s">
        <v>1213</v>
      </c>
      <c r="B633" s="3" t="s">
        <v>1188</v>
      </c>
      <c r="C633" s="7">
        <v>-1394310</v>
      </c>
      <c r="D633" s="7">
        <v>-1394310</v>
      </c>
      <c r="E633" s="7">
        <v>0</v>
      </c>
      <c r="F633" s="8">
        <f t="shared" si="27"/>
        <v>0</v>
      </c>
      <c r="G633" s="8">
        <f t="shared" si="28"/>
        <v>0</v>
      </c>
      <c r="H633" s="7">
        <v>0</v>
      </c>
      <c r="I633" s="8">
        <v>0</v>
      </c>
    </row>
    <row r="634" spans="1:9" s="16" customFormat="1" ht="25.5" x14ac:dyDescent="0.2">
      <c r="A634" s="4" t="s">
        <v>1214</v>
      </c>
      <c r="B634" s="5" t="s">
        <v>1189</v>
      </c>
      <c r="C634" s="8">
        <v>-1394310</v>
      </c>
      <c r="D634" s="8">
        <v>-1394310</v>
      </c>
      <c r="E634" s="8">
        <v>0</v>
      </c>
      <c r="F634" s="8">
        <f t="shared" si="27"/>
        <v>0</v>
      </c>
      <c r="G634" s="8">
        <f t="shared" si="28"/>
        <v>0</v>
      </c>
      <c r="H634" s="8">
        <v>0</v>
      </c>
      <c r="I634" s="8">
        <v>0</v>
      </c>
    </row>
    <row r="635" spans="1:9" s="16" customFormat="1" ht="25.5" x14ac:dyDescent="0.2">
      <c r="A635" s="4" t="s">
        <v>1215</v>
      </c>
      <c r="B635" s="5" t="s">
        <v>1190</v>
      </c>
      <c r="C635" s="8">
        <v>4870000</v>
      </c>
      <c r="D635" s="8">
        <v>4870000</v>
      </c>
      <c r="E635" s="8">
        <v>0</v>
      </c>
      <c r="F635" s="8">
        <f t="shared" si="27"/>
        <v>0</v>
      </c>
      <c r="G635" s="8">
        <f t="shared" si="28"/>
        <v>0</v>
      </c>
      <c r="H635" s="8">
        <v>0</v>
      </c>
      <c r="I635" s="8">
        <v>0</v>
      </c>
    </row>
    <row r="636" spans="1:9" s="16" customFormat="1" ht="25.5" x14ac:dyDescent="0.2">
      <c r="A636" s="4" t="s">
        <v>1216</v>
      </c>
      <c r="B636" s="5" t="s">
        <v>1191</v>
      </c>
      <c r="C636" s="8">
        <v>-6264310</v>
      </c>
      <c r="D636" s="8">
        <v>-6264310</v>
      </c>
      <c r="E636" s="8">
        <v>0</v>
      </c>
      <c r="F636" s="8">
        <f t="shared" si="27"/>
        <v>0</v>
      </c>
      <c r="G636" s="8">
        <f t="shared" si="28"/>
        <v>0</v>
      </c>
      <c r="H636" s="8">
        <v>0</v>
      </c>
      <c r="I636" s="8">
        <v>0</v>
      </c>
    </row>
    <row r="637" spans="1:9" s="16" customFormat="1" ht="38.25" x14ac:dyDescent="0.2">
      <c r="A637" s="4" t="s">
        <v>1217</v>
      </c>
      <c r="B637" s="5" t="s">
        <v>1192</v>
      </c>
      <c r="C637" s="8">
        <v>4870000</v>
      </c>
      <c r="D637" s="8">
        <v>4870000</v>
      </c>
      <c r="E637" s="8">
        <v>0</v>
      </c>
      <c r="F637" s="8">
        <f t="shared" si="27"/>
        <v>0</v>
      </c>
      <c r="G637" s="8">
        <f t="shared" si="28"/>
        <v>0</v>
      </c>
      <c r="H637" s="8">
        <v>0</v>
      </c>
      <c r="I637" s="8">
        <v>0</v>
      </c>
    </row>
    <row r="638" spans="1:9" s="16" customFormat="1" ht="38.25" x14ac:dyDescent="0.2">
      <c r="A638" s="4" t="s">
        <v>1218</v>
      </c>
      <c r="B638" s="5" t="s">
        <v>1193</v>
      </c>
      <c r="C638" s="8">
        <v>-6264310</v>
      </c>
      <c r="D638" s="8">
        <v>-6264310</v>
      </c>
      <c r="E638" s="8">
        <v>0</v>
      </c>
      <c r="F638" s="8">
        <f t="shared" si="27"/>
        <v>0</v>
      </c>
      <c r="G638" s="8">
        <f t="shared" si="28"/>
        <v>0</v>
      </c>
      <c r="H638" s="8">
        <v>0</v>
      </c>
      <c r="I638" s="8">
        <v>0</v>
      </c>
    </row>
    <row r="639" spans="1:9" s="16" customFormat="1" x14ac:dyDescent="0.2">
      <c r="A639" s="2" t="s">
        <v>1162</v>
      </c>
      <c r="B639" s="3" t="s">
        <v>1194</v>
      </c>
      <c r="C639" s="7">
        <v>2770.2</v>
      </c>
      <c r="D639" s="7">
        <v>2770.2</v>
      </c>
      <c r="E639" s="7">
        <v>-24292.554</v>
      </c>
      <c r="F639" s="8">
        <v>0</v>
      </c>
      <c r="G639" s="8">
        <v>0</v>
      </c>
      <c r="H639" s="7">
        <v>-106991.38</v>
      </c>
      <c r="I639" s="8">
        <f t="shared" si="29"/>
        <v>22.705150639238411</v>
      </c>
    </row>
    <row r="640" spans="1:9" s="16" customFormat="1" ht="25.5" x14ac:dyDescent="0.2">
      <c r="A640" s="4" t="s">
        <v>1163</v>
      </c>
      <c r="B640" s="5" t="s">
        <v>1195</v>
      </c>
      <c r="C640" s="8">
        <v>2770.2</v>
      </c>
      <c r="D640" s="8">
        <v>2770.2</v>
      </c>
      <c r="E640" s="8">
        <v>-24292.554</v>
      </c>
      <c r="F640" s="8">
        <v>0</v>
      </c>
      <c r="G640" s="8">
        <v>0</v>
      </c>
      <c r="H640" s="8">
        <v>-106991.38</v>
      </c>
      <c r="I640" s="8">
        <f t="shared" si="29"/>
        <v>22.705150639238411</v>
      </c>
    </row>
    <row r="641" spans="1:9" s="16" customFormat="1" ht="25.5" x14ac:dyDescent="0.2">
      <c r="A641" s="4" t="s">
        <v>1164</v>
      </c>
      <c r="B641" s="5" t="s">
        <v>1196</v>
      </c>
      <c r="C641" s="8">
        <v>-380000</v>
      </c>
      <c r="D641" s="8">
        <v>-380000</v>
      </c>
      <c r="E641" s="8">
        <v>-65425.9</v>
      </c>
      <c r="F641" s="8">
        <f t="shared" si="27"/>
        <v>17.21734210526316</v>
      </c>
      <c r="G641" s="8">
        <f t="shared" si="28"/>
        <v>17.21734210526316</v>
      </c>
      <c r="H641" s="8">
        <v>-151590.70000000001</v>
      </c>
      <c r="I641" s="8">
        <f t="shared" si="29"/>
        <v>43.159573773325143</v>
      </c>
    </row>
    <row r="642" spans="1:9" s="16" customFormat="1" ht="25.5" x14ac:dyDescent="0.2">
      <c r="A642" s="4" t="s">
        <v>1165</v>
      </c>
      <c r="B642" s="5" t="s">
        <v>1197</v>
      </c>
      <c r="C642" s="8">
        <v>382770.2</v>
      </c>
      <c r="D642" s="8">
        <v>382770.2</v>
      </c>
      <c r="E642" s="8">
        <v>41133.345999999998</v>
      </c>
      <c r="F642" s="8">
        <f t="shared" si="27"/>
        <v>10.746224758353707</v>
      </c>
      <c r="G642" s="8">
        <f t="shared" si="28"/>
        <v>10.746224758353707</v>
      </c>
      <c r="H642" s="8">
        <v>44599.32</v>
      </c>
      <c r="I642" s="8">
        <f t="shared" si="29"/>
        <v>92.228639360420743</v>
      </c>
    </row>
    <row r="643" spans="1:9" s="16" customFormat="1" ht="25.5" x14ac:dyDescent="0.2">
      <c r="A643" s="4" t="s">
        <v>1166</v>
      </c>
      <c r="B643" s="5" t="s">
        <v>1198</v>
      </c>
      <c r="C643" s="8">
        <v>15.5</v>
      </c>
      <c r="D643" s="8">
        <v>15.5</v>
      </c>
      <c r="E643" s="8">
        <v>33.345999999999997</v>
      </c>
      <c r="F643" s="8" t="s">
        <v>1313</v>
      </c>
      <c r="G643" s="8" t="s">
        <v>1313</v>
      </c>
      <c r="H643" s="8">
        <v>20.72</v>
      </c>
      <c r="I643" s="8">
        <f t="shared" si="29"/>
        <v>160.93629343629343</v>
      </c>
    </row>
    <row r="644" spans="1:9" s="16" customFormat="1" ht="25.5" x14ac:dyDescent="0.2">
      <c r="A644" s="4" t="s">
        <v>1167</v>
      </c>
      <c r="B644" s="5" t="s">
        <v>1199</v>
      </c>
      <c r="C644" s="8">
        <v>15.5</v>
      </c>
      <c r="D644" s="8">
        <v>15.5</v>
      </c>
      <c r="E644" s="8">
        <v>33.345999999999997</v>
      </c>
      <c r="F644" s="8" t="s">
        <v>1313</v>
      </c>
      <c r="G644" s="8" t="s">
        <v>1313</v>
      </c>
      <c r="H644" s="8">
        <v>20.72</v>
      </c>
      <c r="I644" s="8">
        <f t="shared" si="29"/>
        <v>160.93629343629343</v>
      </c>
    </row>
    <row r="645" spans="1:9" s="16" customFormat="1" ht="25.5" x14ac:dyDescent="0.2">
      <c r="A645" s="4" t="s">
        <v>1168</v>
      </c>
      <c r="B645" s="5" t="s">
        <v>1200</v>
      </c>
      <c r="C645" s="8">
        <v>-380000</v>
      </c>
      <c r="D645" s="8">
        <v>-380000</v>
      </c>
      <c r="E645" s="8">
        <v>-65425.9</v>
      </c>
      <c r="F645" s="8">
        <f t="shared" si="27"/>
        <v>17.21734210526316</v>
      </c>
      <c r="G645" s="8">
        <f t="shared" si="28"/>
        <v>17.21734210526316</v>
      </c>
      <c r="H645" s="8">
        <v>-151590.70000000001</v>
      </c>
      <c r="I645" s="8">
        <f t="shared" si="29"/>
        <v>43.159573773325143</v>
      </c>
    </row>
    <row r="646" spans="1:9" s="16" customFormat="1" ht="25.5" x14ac:dyDescent="0.2">
      <c r="A646" s="4" t="s">
        <v>1169</v>
      </c>
      <c r="B646" s="5" t="s">
        <v>1201</v>
      </c>
      <c r="C646" s="8">
        <v>382754.7</v>
      </c>
      <c r="D646" s="8">
        <v>382754.7</v>
      </c>
      <c r="E646" s="8">
        <v>41100</v>
      </c>
      <c r="F646" s="8">
        <f t="shared" si="27"/>
        <v>10.737947829249386</v>
      </c>
      <c r="G646" s="8">
        <f t="shared" si="28"/>
        <v>10.737947829249386</v>
      </c>
      <c r="H646" s="8">
        <v>44578.6</v>
      </c>
      <c r="I646" s="8">
        <f t="shared" si="29"/>
        <v>92.196704248226737</v>
      </c>
    </row>
    <row r="647" spans="1:9" s="16" customFormat="1" ht="38.25" x14ac:dyDescent="0.2">
      <c r="A647" s="4" t="s">
        <v>1170</v>
      </c>
      <c r="B647" s="5" t="s">
        <v>1202</v>
      </c>
      <c r="C647" s="8">
        <v>-380000</v>
      </c>
      <c r="D647" s="8">
        <v>-380000</v>
      </c>
      <c r="E647" s="8">
        <v>-65425.9</v>
      </c>
      <c r="F647" s="8">
        <f t="shared" si="27"/>
        <v>17.21734210526316</v>
      </c>
      <c r="G647" s="8">
        <f t="shared" si="28"/>
        <v>17.21734210526316</v>
      </c>
      <c r="H647" s="8">
        <v>-151590.70000000001</v>
      </c>
      <c r="I647" s="8">
        <f t="shared" si="29"/>
        <v>43.159573773325143</v>
      </c>
    </row>
    <row r="648" spans="1:9" s="16" customFormat="1" ht="38.25" x14ac:dyDescent="0.2">
      <c r="A648" s="4" t="s">
        <v>1171</v>
      </c>
      <c r="B648" s="5" t="s">
        <v>1203</v>
      </c>
      <c r="C648" s="8">
        <v>382754.7</v>
      </c>
      <c r="D648" s="8">
        <v>382754.7</v>
      </c>
      <c r="E648" s="8">
        <v>41100</v>
      </c>
      <c r="F648" s="8">
        <f t="shared" si="27"/>
        <v>10.737947829249386</v>
      </c>
      <c r="G648" s="8">
        <f t="shared" si="28"/>
        <v>10.737947829249386</v>
      </c>
      <c r="H648" s="8">
        <v>44578.6</v>
      </c>
      <c r="I648" s="8">
        <f t="shared" si="29"/>
        <v>92.196704248226737</v>
      </c>
    </row>
    <row r="649" spans="1:9" s="16" customFormat="1" x14ac:dyDescent="0.2">
      <c r="A649" s="2" t="s">
        <v>1172</v>
      </c>
      <c r="B649" s="3" t="s">
        <v>1182</v>
      </c>
      <c r="C649" s="7">
        <f>C650</f>
        <v>6472443.5000000149</v>
      </c>
      <c r="D649" s="7">
        <f>D650</f>
        <v>6378433.3029500097</v>
      </c>
      <c r="E649" s="7">
        <v>5254283.1965299994</v>
      </c>
      <c r="F649" s="8">
        <f t="shared" si="27"/>
        <v>81.179282546537294</v>
      </c>
      <c r="G649" s="8">
        <f t="shared" si="28"/>
        <v>82.37576450160428</v>
      </c>
      <c r="H649" s="7">
        <v>4231740.5039799996</v>
      </c>
      <c r="I649" s="8">
        <f t="shared" si="29"/>
        <v>124.1636435785296</v>
      </c>
    </row>
    <row r="650" spans="1:9" s="16" customFormat="1" x14ac:dyDescent="0.2">
      <c r="A650" s="2" t="s">
        <v>1173</v>
      </c>
      <c r="B650" s="3" t="s">
        <v>1204</v>
      </c>
      <c r="C650" s="7">
        <f>C651+C655</f>
        <v>6472443.5000000149</v>
      </c>
      <c r="D650" s="7">
        <f>D651+D655</f>
        <v>6378433.3029500097</v>
      </c>
      <c r="E650" s="7">
        <v>5254283.1965299994</v>
      </c>
      <c r="F650" s="8">
        <f t="shared" si="27"/>
        <v>81.179282546537294</v>
      </c>
      <c r="G650" s="8">
        <f t="shared" si="28"/>
        <v>82.37576450160428</v>
      </c>
      <c r="H650" s="7">
        <v>4231740.5039799996</v>
      </c>
      <c r="I650" s="8">
        <f t="shared" si="29"/>
        <v>124.1636435785296</v>
      </c>
    </row>
    <row r="651" spans="1:9" s="16" customFormat="1" x14ac:dyDescent="0.2">
      <c r="A651" s="4" t="s">
        <v>1174</v>
      </c>
      <c r="B651" s="5" t="s">
        <v>1205</v>
      </c>
      <c r="C651" s="8">
        <f>-(C7+C631+C637+C644+C648)</f>
        <v>-104908305.5</v>
      </c>
      <c r="D651" s="8">
        <f>-(D7+D631+D637+D644+D648)</f>
        <v>-107876156.59999999</v>
      </c>
      <c r="E651" s="8">
        <v>-62591909.143140003</v>
      </c>
      <c r="F651" s="8">
        <f t="shared" si="27"/>
        <v>59.663444991149916</v>
      </c>
      <c r="G651" s="8">
        <f t="shared" si="28"/>
        <v>58.022005154696075</v>
      </c>
      <c r="H651" s="8">
        <v>-53216098.683010004</v>
      </c>
      <c r="I651" s="8">
        <f t="shared" si="29"/>
        <v>117.61837243270776</v>
      </c>
    </row>
    <row r="652" spans="1:9" s="16" customFormat="1" x14ac:dyDescent="0.2">
      <c r="A652" s="4" t="s">
        <v>1175</v>
      </c>
      <c r="B652" s="5" t="s">
        <v>1206</v>
      </c>
      <c r="C652" s="8">
        <f>C651</f>
        <v>-104908305.5</v>
      </c>
      <c r="D652" s="8">
        <f>D651</f>
        <v>-107876156.59999999</v>
      </c>
      <c r="E652" s="8">
        <v>-62591909.143140003</v>
      </c>
      <c r="F652" s="8">
        <f t="shared" si="27"/>
        <v>59.663444991149916</v>
      </c>
      <c r="G652" s="8">
        <f t="shared" si="28"/>
        <v>58.022005154696075</v>
      </c>
      <c r="H652" s="8">
        <v>-53216098.683010004</v>
      </c>
      <c r="I652" s="8">
        <f t="shared" si="29"/>
        <v>117.61837243270776</v>
      </c>
    </row>
    <row r="653" spans="1:9" s="16" customFormat="1" x14ac:dyDescent="0.2">
      <c r="A653" s="4" t="s">
        <v>1176</v>
      </c>
      <c r="B653" s="5" t="s">
        <v>1207</v>
      </c>
      <c r="C653" s="8">
        <f>C651</f>
        <v>-104908305.5</v>
      </c>
      <c r="D653" s="8">
        <f>D651</f>
        <v>-107876156.59999999</v>
      </c>
      <c r="E653" s="8">
        <v>-62591909.143140003</v>
      </c>
      <c r="F653" s="8">
        <f t="shared" ref="F653:F658" si="30">E653/C653*100</f>
        <v>59.663444991149916</v>
      </c>
      <c r="G653" s="8">
        <f t="shared" ref="G653:G658" si="31">E653/D653*100</f>
        <v>58.022005154696075</v>
      </c>
      <c r="H653" s="8">
        <v>-53216098.683010004</v>
      </c>
      <c r="I653" s="8">
        <f t="shared" ref="I653:I658" si="32">E653/H653*100</f>
        <v>117.61837243270776</v>
      </c>
    </row>
    <row r="654" spans="1:9" s="16" customFormat="1" ht="25.5" x14ac:dyDescent="0.2">
      <c r="A654" s="4" t="s">
        <v>1177</v>
      </c>
      <c r="B654" s="5" t="s">
        <v>1208</v>
      </c>
      <c r="C654" s="8">
        <f>C651</f>
        <v>-104908305.5</v>
      </c>
      <c r="D654" s="8">
        <f>D651</f>
        <v>-107876156.59999999</v>
      </c>
      <c r="E654" s="8">
        <v>-62591909.143140003</v>
      </c>
      <c r="F654" s="8">
        <f t="shared" si="30"/>
        <v>59.663444991149916</v>
      </c>
      <c r="G654" s="8">
        <f t="shared" si="31"/>
        <v>58.022005154696075</v>
      </c>
      <c r="H654" s="8">
        <v>-53216098.683010004</v>
      </c>
      <c r="I654" s="8">
        <f t="shared" si="32"/>
        <v>117.61837243270776</v>
      </c>
    </row>
    <row r="655" spans="1:9" s="16" customFormat="1" x14ac:dyDescent="0.2">
      <c r="A655" s="4" t="s">
        <v>1178</v>
      </c>
      <c r="B655" s="5" t="s">
        <v>1209</v>
      </c>
      <c r="C655" s="8">
        <f>C548-C632-C638-C647</f>
        <v>111380749.00000001</v>
      </c>
      <c r="D655" s="8">
        <f>D548-D632-D638-D647</f>
        <v>114254589.90295</v>
      </c>
      <c r="E655" s="8">
        <v>67846192.339670002</v>
      </c>
      <c r="F655" s="8">
        <f t="shared" si="30"/>
        <v>60.913751208182298</v>
      </c>
      <c r="G655" s="8">
        <f t="shared" si="31"/>
        <v>59.38159018145339</v>
      </c>
      <c r="H655" s="8">
        <v>57447839.18699</v>
      </c>
      <c r="I655" s="8">
        <f t="shared" si="32"/>
        <v>118.10051222089287</v>
      </c>
    </row>
    <row r="656" spans="1:9" s="16" customFormat="1" x14ac:dyDescent="0.2">
      <c r="A656" s="4" t="s">
        <v>1179</v>
      </c>
      <c r="B656" s="5" t="s">
        <v>1210</v>
      </c>
      <c r="C656" s="8">
        <f>C655</f>
        <v>111380749.00000001</v>
      </c>
      <c r="D656" s="8">
        <f>D655</f>
        <v>114254589.90295</v>
      </c>
      <c r="E656" s="8">
        <v>67846192.339670002</v>
      </c>
      <c r="F656" s="8">
        <f t="shared" si="30"/>
        <v>60.913751208182298</v>
      </c>
      <c r="G656" s="8">
        <f t="shared" si="31"/>
        <v>59.38159018145339</v>
      </c>
      <c r="H656" s="8">
        <v>57447839.18699</v>
      </c>
      <c r="I656" s="8">
        <f t="shared" si="32"/>
        <v>118.10051222089287</v>
      </c>
    </row>
    <row r="657" spans="1:14" s="16" customFormat="1" x14ac:dyDescent="0.2">
      <c r="A657" s="4" t="s">
        <v>1180</v>
      </c>
      <c r="B657" s="5" t="s">
        <v>1211</v>
      </c>
      <c r="C657" s="8">
        <f>C655</f>
        <v>111380749.00000001</v>
      </c>
      <c r="D657" s="8">
        <f>D655</f>
        <v>114254589.90295</v>
      </c>
      <c r="E657" s="8">
        <v>67846192.339670002</v>
      </c>
      <c r="F657" s="8">
        <f t="shared" si="30"/>
        <v>60.913751208182298</v>
      </c>
      <c r="G657" s="8">
        <f t="shared" si="31"/>
        <v>59.38159018145339</v>
      </c>
      <c r="H657" s="8">
        <v>57447839.18699</v>
      </c>
      <c r="I657" s="8">
        <f t="shared" si="32"/>
        <v>118.10051222089287</v>
      </c>
    </row>
    <row r="658" spans="1:14" s="16" customFormat="1" ht="25.5" x14ac:dyDescent="0.2">
      <c r="A658" s="4" t="s">
        <v>1181</v>
      </c>
      <c r="B658" s="5" t="s">
        <v>1212</v>
      </c>
      <c r="C658" s="8">
        <f>C655</f>
        <v>111380749.00000001</v>
      </c>
      <c r="D658" s="8">
        <f>D655</f>
        <v>114254589.90295</v>
      </c>
      <c r="E658" s="8">
        <v>67846192.339670002</v>
      </c>
      <c r="F658" s="8">
        <f t="shared" si="30"/>
        <v>60.913751208182298</v>
      </c>
      <c r="G658" s="8">
        <f t="shared" si="31"/>
        <v>59.38159018145339</v>
      </c>
      <c r="H658" s="8">
        <v>57447839.18699</v>
      </c>
      <c r="I658" s="8">
        <f t="shared" si="32"/>
        <v>118.10051222089287</v>
      </c>
    </row>
    <row r="659" spans="1:14" x14ac:dyDescent="0.2">
      <c r="A659" s="26"/>
      <c r="B659" s="26"/>
      <c r="C659" s="17"/>
      <c r="D659" s="17"/>
      <c r="F659" s="18"/>
      <c r="G659" s="19"/>
      <c r="I659" s="36"/>
      <c r="N659" s="16"/>
    </row>
    <row r="660" spans="1:14" x14ac:dyDescent="0.2">
      <c r="F660" s="29">
        <v>0</v>
      </c>
      <c r="I660" s="36"/>
      <c r="N660" s="16"/>
    </row>
    <row r="661" spans="1:14" ht="25.5" x14ac:dyDescent="0.2">
      <c r="A661" s="25" t="s">
        <v>1223</v>
      </c>
      <c r="B661" s="25"/>
      <c r="E661" s="17" t="s">
        <v>1224</v>
      </c>
      <c r="I661" s="37"/>
      <c r="N661" s="16"/>
    </row>
    <row r="662" spans="1:14" x14ac:dyDescent="0.2">
      <c r="F662" s="29">
        <v>0</v>
      </c>
      <c r="G662" s="29">
        <v>0</v>
      </c>
    </row>
    <row r="663" spans="1:14" x14ac:dyDescent="0.2">
      <c r="I663" s="12">
        <v>0</v>
      </c>
    </row>
  </sheetData>
  <autoFilter ref="A6:I661"/>
  <mergeCells count="8">
    <mergeCell ref="A1:E1"/>
    <mergeCell ref="H4:I4"/>
    <mergeCell ref="F4:G4"/>
    <mergeCell ref="C4:C5"/>
    <mergeCell ref="D4:D5"/>
    <mergeCell ref="E4:E5"/>
    <mergeCell ref="A4:A5"/>
    <mergeCell ref="B4:B5"/>
  </mergeCells>
  <printOptions gridLinesSet="0"/>
  <pageMargins left="0.39370078740157483" right="0.39370078740157483" top="0.39370078740157483" bottom="0.39370078740157483" header="0" footer="0"/>
  <pageSetup paperSize="9" scale="67"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01.11.2020</vt:lpstr>
      <vt:lpstr>'01.11.2020'!Заголовки_для_печати</vt:lpstr>
      <vt:lpstr>'01.11.2020'!Область_печати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2020-11-23T07:09:00Z</cp:lastPrinted>
  <dcterms:created xsi:type="dcterms:W3CDTF">1999-06-18T11:49:53Z</dcterms:created>
  <dcterms:modified xsi:type="dcterms:W3CDTF">2020-11-23T07:09:03Z</dcterms:modified>
</cp:coreProperties>
</file>