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Сводки ОСБП\Сводки 2020 год\на 01.08.2020\"/>
    </mc:Choice>
  </mc:AlternateContent>
  <bookViews>
    <workbookView xWindow="0" yWindow="0" windowWidth="28800" windowHeight="12900"/>
  </bookViews>
  <sheets>
    <sheet name="Доходы" sheetId="2" r:id="rId1"/>
  </sheets>
  <definedNames>
    <definedName name="_xlnm._FilterDatabase" localSheetId="0" hidden="1">Доходы!$A$8:$E$847</definedName>
    <definedName name="_xlnm.Print_Titles" localSheetId="0">Доходы!$6:$8</definedName>
    <definedName name="_xlnm.Print_Area" localSheetId="0">Доходы!$A$1:$E$852</definedName>
  </definedNames>
  <calcPr calcId="162913"/>
</workbook>
</file>

<file path=xl/calcChain.xml><?xml version="1.0" encoding="utf-8"?>
<calcChain xmlns="http://schemas.openxmlformats.org/spreadsheetml/2006/main">
  <c r="C839" i="2" l="1"/>
  <c r="C842" i="2" s="1"/>
  <c r="E792" i="2" l="1"/>
  <c r="E793" i="2"/>
  <c r="E794" i="2"/>
  <c r="E796" i="2"/>
  <c r="E797" i="2"/>
  <c r="E798" i="2"/>
  <c r="E799" i="2"/>
  <c r="E800" i="2"/>
  <c r="E801" i="2"/>
  <c r="E802" i="2"/>
  <c r="E803" i="2"/>
  <c r="E804" i="2"/>
  <c r="E806" i="2"/>
  <c r="E814" i="2"/>
  <c r="E815" i="2"/>
  <c r="E816" i="2"/>
  <c r="E817" i="2"/>
  <c r="E818" i="2"/>
  <c r="E834" i="2"/>
  <c r="E835" i="2"/>
  <c r="E837" i="2"/>
  <c r="E838" i="2"/>
  <c r="E840" i="2"/>
  <c r="E841" i="2"/>
  <c r="E842" i="2"/>
  <c r="E843" i="2"/>
  <c r="E844" i="2"/>
  <c r="E846" i="2"/>
  <c r="E847" i="2"/>
  <c r="C9" i="2"/>
  <c r="C624" i="2"/>
  <c r="C623" i="2"/>
  <c r="C597" i="2"/>
  <c r="C596" i="2"/>
  <c r="C593" i="2"/>
  <c r="C579" i="2"/>
  <c r="C578" i="2"/>
  <c r="C575" i="2"/>
  <c r="C554" i="2"/>
  <c r="C547" i="2"/>
  <c r="C530" i="2"/>
  <c r="C529" i="2"/>
  <c r="C527" i="2"/>
  <c r="C526" i="2"/>
  <c r="C498" i="2"/>
  <c r="C497" i="2"/>
  <c r="E480" i="2"/>
  <c r="C437" i="2"/>
  <c r="C422" i="2"/>
  <c r="C421" i="2"/>
  <c r="C420" i="2"/>
  <c r="E839" i="2" l="1"/>
  <c r="C790" i="2"/>
  <c r="C830" i="2"/>
  <c r="C829" i="2" l="1"/>
  <c r="C831" i="2"/>
  <c r="E831" i="2" s="1"/>
  <c r="C833" i="2"/>
  <c r="E833" i="2" s="1"/>
  <c r="E830" i="2"/>
  <c r="C791" i="2" l="1"/>
  <c r="E791" i="2" s="1"/>
  <c r="E829" i="2"/>
  <c r="C832" i="2"/>
  <c r="E832" i="2" s="1"/>
  <c r="E790" i="2" l="1"/>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679" i="2"/>
  <c r="E674" i="2"/>
  <c r="E673" i="2"/>
  <c r="E671" i="2"/>
  <c r="E670" i="2"/>
  <c r="E663" i="2"/>
  <c r="E662" i="2"/>
  <c r="E660" i="2"/>
  <c r="E659" i="2"/>
  <c r="E658" i="2"/>
  <c r="E657" i="2"/>
  <c r="E656" i="2"/>
  <c r="E654" i="2"/>
  <c r="E653" i="2"/>
  <c r="E652" i="2"/>
  <c r="E651" i="2"/>
  <c r="E650" i="2"/>
  <c r="E649" i="2"/>
  <c r="E648" i="2"/>
  <c r="E645" i="2"/>
  <c r="E644" i="2"/>
  <c r="E643" i="2"/>
  <c r="E642" i="2"/>
  <c r="E641" i="2"/>
  <c r="E640" i="2"/>
  <c r="E639" i="2"/>
  <c r="E638" i="2"/>
  <c r="E637" i="2"/>
  <c r="E636" i="2"/>
  <c r="E635" i="2"/>
  <c r="E634" i="2"/>
  <c r="E631" i="2"/>
  <c r="E630" i="2"/>
  <c r="E629" i="2"/>
  <c r="E624" i="2"/>
  <c r="E623" i="2"/>
  <c r="E622" i="2"/>
  <c r="E621" i="2"/>
  <c r="E620" i="2"/>
  <c r="E619" i="2"/>
  <c r="E618" i="2"/>
  <c r="E617" i="2"/>
  <c r="E616" i="2"/>
  <c r="E615" i="2"/>
  <c r="E611" i="2"/>
  <c r="E610" i="2"/>
  <c r="E609" i="2"/>
  <c r="E608" i="2"/>
  <c r="E607" i="2"/>
  <c r="E602" i="2"/>
  <c r="E601" i="2"/>
  <c r="E600" i="2"/>
  <c r="E597" i="2"/>
  <c r="E596" i="2"/>
  <c r="E593" i="2"/>
  <c r="E590" i="2"/>
  <c r="E589" i="2"/>
  <c r="E588" i="2"/>
  <c r="E585" i="2"/>
  <c r="E584" i="2"/>
  <c r="E583" i="2"/>
  <c r="E582" i="2"/>
  <c r="E579" i="2"/>
  <c r="E578" i="2"/>
  <c r="E577" i="2"/>
  <c r="E576" i="2"/>
  <c r="E575" i="2"/>
  <c r="E574" i="2"/>
  <c r="E573" i="2"/>
  <c r="E572" i="2"/>
  <c r="E571" i="2"/>
  <c r="E570" i="2"/>
  <c r="E569" i="2"/>
  <c r="E568" i="2"/>
  <c r="E567" i="2"/>
  <c r="E566" i="2"/>
  <c r="E565" i="2"/>
  <c r="E564" i="2"/>
  <c r="E563" i="2"/>
  <c r="E562" i="2"/>
  <c r="E561" i="2"/>
  <c r="E560" i="2"/>
  <c r="E559" i="2"/>
  <c r="E558" i="2"/>
  <c r="E557" i="2"/>
  <c r="E554" i="2"/>
  <c r="E552" i="2"/>
  <c r="E551" i="2"/>
  <c r="E550" i="2"/>
  <c r="E549" i="2"/>
  <c r="E547" i="2"/>
  <c r="E539" i="2"/>
  <c r="E538" i="2"/>
  <c r="E537" i="2"/>
  <c r="E536" i="2"/>
  <c r="E535" i="2"/>
  <c r="E534" i="2"/>
  <c r="E530" i="2"/>
  <c r="E529" i="2"/>
  <c r="E528" i="2"/>
  <c r="E527" i="2"/>
  <c r="E526" i="2"/>
  <c r="E525" i="2"/>
  <c r="E524" i="2"/>
  <c r="E523" i="2"/>
  <c r="E522" i="2"/>
  <c r="E521" i="2"/>
  <c r="E520" i="2"/>
  <c r="E519" i="2"/>
  <c r="E518" i="2"/>
  <c r="E517" i="2"/>
  <c r="E516" i="2"/>
  <c r="E514" i="2"/>
  <c r="E513" i="2"/>
  <c r="E512" i="2"/>
  <c r="E511" i="2"/>
  <c r="E510" i="2"/>
  <c r="E509" i="2"/>
  <c r="E508" i="2"/>
  <c r="E507" i="2"/>
  <c r="E506" i="2"/>
  <c r="E505" i="2"/>
  <c r="E504" i="2"/>
  <c r="E503" i="2"/>
  <c r="E502" i="2"/>
  <c r="E501" i="2"/>
  <c r="E500" i="2"/>
  <c r="E499" i="2"/>
  <c r="E496" i="2"/>
  <c r="E495" i="2"/>
  <c r="E494" i="2"/>
  <c r="E493" i="2"/>
  <c r="E492" i="2"/>
  <c r="E491" i="2"/>
  <c r="E479" i="2"/>
  <c r="E478" i="2"/>
  <c r="E477" i="2"/>
  <c r="E476" i="2"/>
  <c r="E469" i="2"/>
  <c r="E468" i="2"/>
  <c r="E467" i="2"/>
  <c r="E466" i="2"/>
  <c r="E465" i="2"/>
  <c r="E464" i="2"/>
  <c r="E463" i="2"/>
  <c r="E462" i="2"/>
  <c r="E457" i="2"/>
  <c r="E456" i="2"/>
  <c r="E455" i="2"/>
  <c r="E454" i="2"/>
  <c r="E453" i="2"/>
  <c r="E452" i="2"/>
  <c r="E451" i="2"/>
  <c r="E450" i="2"/>
  <c r="E449" i="2"/>
  <c r="E448" i="2"/>
  <c r="E446" i="2"/>
  <c r="E445" i="2"/>
  <c r="E444" i="2"/>
  <c r="E443" i="2"/>
  <c r="E437" i="2"/>
  <c r="E432" i="2"/>
  <c r="E431" i="2"/>
  <c r="E430" i="2"/>
  <c r="E429" i="2"/>
  <c r="E428" i="2"/>
  <c r="E427" i="2"/>
  <c r="E424" i="2"/>
  <c r="E423" i="2"/>
  <c r="E422" i="2"/>
  <c r="E421" i="2"/>
  <c r="E420" i="2"/>
  <c r="E419" i="2"/>
  <c r="E418" i="2"/>
  <c r="E417" i="2"/>
  <c r="E416" i="2"/>
  <c r="E415" i="2"/>
  <c r="E414" i="2"/>
  <c r="E413" i="2"/>
  <c r="E412" i="2"/>
  <c r="E405" i="2"/>
  <c r="E404" i="2"/>
  <c r="E403" i="2"/>
  <c r="E402" i="2"/>
  <c r="E401" i="2"/>
  <c r="E400" i="2"/>
  <c r="E399" i="2"/>
  <c r="E397" i="2"/>
  <c r="E395" i="2"/>
  <c r="E392" i="2"/>
  <c r="E387" i="2"/>
  <c r="E385" i="2"/>
  <c r="E382" i="2"/>
  <c r="E380" i="2"/>
  <c r="E379" i="2"/>
  <c r="E378" i="2"/>
  <c r="E377" i="2"/>
  <c r="E376" i="2"/>
  <c r="E374" i="2"/>
  <c r="E373" i="2"/>
  <c r="E372" i="2"/>
  <c r="E371" i="2"/>
  <c r="E370" i="2"/>
  <c r="E369" i="2"/>
  <c r="E363" i="2"/>
  <c r="E362" i="2"/>
  <c r="E361" i="2"/>
  <c r="E360" i="2"/>
  <c r="E359" i="2"/>
  <c r="E358" i="2"/>
  <c r="E357" i="2"/>
  <c r="E356" i="2"/>
  <c r="E353" i="2"/>
  <c r="E352" i="2"/>
  <c r="E351" i="2"/>
  <c r="E350" i="2"/>
  <c r="E349" i="2"/>
  <c r="E348" i="2"/>
  <c r="E345" i="2"/>
  <c r="E344" i="2"/>
  <c r="E341" i="2"/>
  <c r="E340" i="2"/>
  <c r="E339" i="2"/>
  <c r="E337" i="2"/>
  <c r="E336" i="2"/>
  <c r="E335" i="2"/>
  <c r="E334" i="2"/>
  <c r="E333" i="2"/>
  <c r="E331" i="2"/>
  <c r="E330" i="2"/>
  <c r="E329" i="2"/>
  <c r="E328" i="2"/>
  <c r="E327" i="2"/>
  <c r="E326" i="2"/>
  <c r="E325" i="2"/>
  <c r="E324" i="2"/>
  <c r="E322" i="2"/>
  <c r="E321" i="2"/>
  <c r="E320" i="2"/>
  <c r="E319" i="2"/>
  <c r="E317" i="2"/>
  <c r="E316" i="2"/>
  <c r="E315"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1" i="2"/>
  <c r="E270" i="2"/>
  <c r="E266" i="2"/>
  <c r="E265" i="2"/>
  <c r="E264" i="2"/>
  <c r="E263" i="2"/>
  <c r="E260" i="2"/>
  <c r="E259" i="2"/>
  <c r="E258" i="2"/>
  <c r="E256" i="2"/>
  <c r="E255" i="2"/>
  <c r="E254" i="2"/>
  <c r="E253" i="2"/>
  <c r="E252" i="2"/>
  <c r="E251" i="2"/>
  <c r="E250" i="2"/>
  <c r="E249" i="2"/>
  <c r="E248" i="2"/>
  <c r="E247" i="2"/>
  <c r="E246" i="2"/>
  <c r="E245" i="2"/>
  <c r="E244" i="2"/>
  <c r="E243" i="2"/>
  <c r="E242" i="2"/>
  <c r="E241" i="2"/>
  <c r="E240" i="2"/>
  <c r="E239" i="2"/>
  <c r="E238" i="2"/>
  <c r="E237" i="2"/>
  <c r="E236" i="2"/>
  <c r="E233" i="2"/>
  <c r="E232" i="2"/>
  <c r="E231" i="2"/>
  <c r="E230" i="2"/>
  <c r="E229" i="2"/>
  <c r="E228" i="2"/>
  <c r="E227" i="2"/>
  <c r="E226" i="2"/>
  <c r="E225" i="2"/>
  <c r="E224" i="2"/>
  <c r="E223" i="2"/>
  <c r="E222" i="2"/>
  <c r="E219" i="2"/>
  <c r="E218" i="2"/>
  <c r="E217" i="2"/>
  <c r="E216" i="2"/>
  <c r="E215" i="2"/>
  <c r="E214" i="2"/>
  <c r="E212" i="2"/>
  <c r="E211" i="2"/>
  <c r="E210" i="2"/>
  <c r="E209" i="2"/>
  <c r="E208" i="2"/>
  <c r="E207" i="2"/>
  <c r="E206" i="2"/>
  <c r="E205" i="2"/>
  <c r="E204" i="2"/>
  <c r="E203" i="2"/>
  <c r="E202" i="2"/>
  <c r="E201" i="2"/>
  <c r="E200" i="2"/>
  <c r="E199" i="2"/>
  <c r="E198" i="2"/>
  <c r="E197" i="2"/>
  <c r="E196" i="2"/>
  <c r="E195" i="2"/>
  <c r="E194" i="2"/>
  <c r="E193" i="2"/>
  <c r="E192" i="2"/>
  <c r="E191" i="2"/>
  <c r="E190" i="2"/>
  <c r="E189"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1" i="2"/>
  <c r="E150" i="2"/>
  <c r="E149" i="2"/>
  <c r="E148" i="2"/>
  <c r="E147" i="2"/>
  <c r="E145" i="2"/>
  <c r="E144" i="2"/>
  <c r="E142" i="2"/>
  <c r="E141" i="2"/>
  <c r="E140" i="2"/>
  <c r="E139" i="2"/>
  <c r="E138" i="2"/>
  <c r="E137" i="2"/>
  <c r="E136" i="2"/>
  <c r="E135" i="2"/>
  <c r="E134" i="2"/>
  <c r="E133" i="2"/>
  <c r="E132" i="2"/>
  <c r="E131" i="2"/>
  <c r="E130" i="2"/>
  <c r="E129" i="2"/>
  <c r="E128" i="2"/>
  <c r="E127" i="2"/>
  <c r="E126" i="2"/>
  <c r="E125" i="2"/>
  <c r="E124" i="2"/>
  <c r="E123" i="2"/>
  <c r="E122" i="2"/>
  <c r="E120" i="2"/>
  <c r="E119" i="2"/>
  <c r="E118" i="2"/>
  <c r="E117" i="2"/>
  <c r="E116" i="2"/>
  <c r="E115" i="2"/>
  <c r="E114" i="2"/>
  <c r="E113" i="2"/>
  <c r="E111" i="2"/>
  <c r="E110" i="2"/>
  <c r="E109" i="2"/>
  <c r="E108" i="2"/>
  <c r="E107" i="2"/>
  <c r="E106" i="2"/>
  <c r="E105" i="2"/>
  <c r="E104" i="2"/>
  <c r="E103" i="2"/>
  <c r="E102" i="2"/>
  <c r="E101" i="2"/>
  <c r="E100" i="2"/>
  <c r="E99" i="2"/>
  <c r="E98" i="2"/>
  <c r="E95" i="2"/>
  <c r="E94" i="2"/>
  <c r="E93" i="2"/>
  <c r="E92" i="2"/>
  <c r="E91" i="2"/>
  <c r="E90" i="2"/>
  <c r="E89" i="2"/>
  <c r="E88" i="2"/>
  <c r="E87" i="2"/>
  <c r="E86" i="2"/>
  <c r="E85" i="2"/>
  <c r="E84" i="2"/>
  <c r="E83" i="2"/>
  <c r="E82" i="2"/>
  <c r="E81" i="2"/>
  <c r="E80" i="2"/>
  <c r="E79" i="2"/>
  <c r="E78" i="2"/>
  <c r="E77" i="2"/>
  <c r="E76" i="2"/>
  <c r="E75" i="2"/>
  <c r="E74" i="2"/>
  <c r="E73" i="2"/>
  <c r="E72" i="2"/>
  <c r="E71" i="2"/>
  <c r="E70" i="2"/>
  <c r="E68" i="2"/>
  <c r="E67" i="2"/>
  <c r="E66" i="2"/>
  <c r="E64" i="2"/>
  <c r="E63" i="2"/>
  <c r="E62"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0" i="2"/>
  <c r="E19" i="2"/>
  <c r="E18" i="2"/>
  <c r="E17" i="2"/>
  <c r="E16" i="2"/>
  <c r="E15" i="2"/>
  <c r="E14" i="2"/>
  <c r="E13" i="2"/>
  <c r="E12" i="2"/>
  <c r="E11" i="2"/>
  <c r="E10" i="2"/>
  <c r="E9" i="2"/>
</calcChain>
</file>

<file path=xl/sharedStrings.xml><?xml version="1.0" encoding="utf-8"?>
<sst xmlns="http://schemas.openxmlformats.org/spreadsheetml/2006/main" count="1896" uniqueCount="1683">
  <si>
    <t>Консолидированный бюджет</t>
  </si>
  <si>
    <t>Наименование 
показателя</t>
  </si>
  <si>
    <t>Код дохода по бюджетной классификации</t>
  </si>
  <si>
    <t>Исполнено</t>
  </si>
  <si>
    <t>1</t>
  </si>
  <si>
    <t>2</t>
  </si>
  <si>
    <t>3</t>
  </si>
  <si>
    <t>4</t>
  </si>
  <si>
    <t>5</t>
  </si>
  <si>
    <t>Доходы бюджета - всего</t>
  </si>
  <si>
    <t>х</t>
  </si>
  <si>
    <t>-</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</si>
  <si>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</si>
  <si>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</si>
  <si>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</si>
  <si>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</si>
  <si>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</si>
  <si>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</si>
  <si>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</si>
  <si>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</si>
  <si>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</si>
  <si>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</si>
  <si>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</si>
  <si>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</si>
  <si>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</si>
  <si>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</si>
  <si>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</si>
  <si>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</si>
  <si>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</si>
  <si>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</si>
  <si>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</si>
  <si>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</si>
  <si>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</si>
  <si>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</si>
  <si>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</si>
  <si>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000 1010205001 0000 110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</si>
  <si>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</si>
  <si>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</si>
  <si>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</si>
  <si>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</si>
  <si>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</si>
  <si>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 xml:space="preserve"> 000 1030209001 0000 110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</si>
  <si>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</si>
  <si>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</si>
  <si>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</si>
  <si>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</si>
  <si>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</si>
  <si>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 xml:space="preserve"> 000 1030213001 0000 110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</si>
  <si>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</si>
  <si>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</si>
  <si>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</si>
  <si>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</si>
  <si>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</si>
  <si>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</si>
  <si>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</si>
  <si>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</si>
  <si>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</si>
  <si>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</si>
  <si>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</si>
  <si>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</si>
  <si>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</si>
  <si>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</si>
  <si>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</si>
  <si>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</si>
  <si>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</si>
  <si>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</si>
  <si>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</si>
  <si>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</si>
  <si>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</si>
  <si>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</si>
  <si>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</si>
  <si>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</si>
  <si>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</si>
  <si>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</si>
  <si>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</si>
  <si>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</si>
  <si>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</si>
  <si>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</si>
  <si>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</si>
  <si>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</si>
  <si>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</si>
  <si>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</si>
  <si>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</si>
  <si>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000 1030226201 0000 110</t>
  </si>
  <si>
    <t xml:space="preserve">  Акцизы на средние дистилляты, производимые на территории Российской Федерации</t>
  </si>
  <si>
    <t xml:space="preserve"> 000 1030233001 0000 110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</si>
  <si>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</si>
  <si>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</si>
  <si>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</si>
  <si>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</si>
  <si>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</si>
  <si>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</si>
  <si>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</si>
  <si>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</si>
  <si>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</si>
  <si>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</si>
  <si>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</si>
  <si>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</si>
  <si>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</si>
  <si>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</si>
  <si>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</si>
  <si>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</si>
  <si>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</si>
  <si>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</si>
  <si>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</si>
  <si>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</si>
  <si>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</si>
  <si>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</si>
  <si>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</si>
  <si>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</si>
  <si>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</si>
  <si>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</si>
  <si>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</si>
  <si>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</si>
  <si>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</si>
  <si>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</si>
  <si>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</si>
  <si>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 5</t>
  </si>
  <si>
    <t xml:space="preserve"> 000 1050402002 0000 110</t>
  </si>
  <si>
    <t xml:space="preserve">  Налог на профессиональный доход</t>
  </si>
  <si>
    <t xml:space="preserve"> 000 1050600001 0000 110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</si>
  <si>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</si>
  <si>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</si>
  <si>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</si>
  <si>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</si>
  <si>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</si>
  <si>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</si>
  <si>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межселенных территорий</t>
  </si>
  <si>
    <t xml:space="preserve"> 000 1060103005 0000 110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</si>
  <si>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</si>
  <si>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</si>
  <si>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</si>
  <si>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</si>
  <si>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</si>
  <si>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</si>
  <si>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</si>
  <si>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</si>
  <si>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</si>
  <si>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</si>
  <si>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</si>
  <si>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</si>
  <si>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</si>
  <si>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</si>
  <si>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</si>
  <si>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</si>
  <si>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</si>
  <si>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</si>
  <si>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</si>
  <si>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</si>
  <si>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</si>
  <si>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</si>
  <si>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</si>
  <si>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</si>
  <si>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</si>
  <si>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</si>
  <si>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</si>
  <si>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</si>
  <si>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</si>
  <si>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</si>
  <si>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</si>
  <si>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</si>
  <si>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</si>
  <si>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</si>
  <si>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</si>
  <si>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</si>
  <si>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</si>
  <si>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</si>
  <si>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</si>
  <si>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</si>
  <si>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</si>
  <si>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</si>
  <si>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</si>
  <si>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</si>
  <si>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</si>
  <si>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</si>
  <si>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</si>
  <si>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</si>
  <si>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</si>
  <si>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</si>
  <si>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</si>
  <si>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</si>
  <si>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</si>
  <si>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000 1080200001 0000 110</t>
  </si>
  <si>
    <t xml:space="preserve">  Государственная пошлина по делам, рассматриваемым конституционными (уставными) судами субъектов Российской Федерации</t>
  </si>
  <si>
    <t xml:space="preserve"> 000 1080202001 0000 110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</si>
  <si>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</si>
  <si>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</si>
  <si>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</si>
  <si>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</si>
  <si>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</si>
  <si>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</si>
  <si>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</si>
  <si>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</si>
  <si>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</si>
  <si>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</si>
  <si>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</si>
  <si>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</si>
  <si>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</si>
  <si>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</si>
  <si>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</si>
  <si>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</si>
  <si>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</si>
  <si>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</si>
  <si>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</si>
  <si>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</si>
  <si>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</si>
  <si>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</si>
  <si>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</si>
  <si>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</si>
  <si>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</si>
  <si>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</si>
  <si>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</si>
  <si>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</si>
  <si>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</si>
  <si>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</si>
  <si>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</si>
  <si>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</si>
  <si>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</si>
  <si>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</si>
  <si>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</si>
  <si>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</si>
  <si>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</si>
  <si>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 xml:space="preserve"> 000 1080716001 0000 110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</si>
  <si>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</si>
  <si>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</si>
  <si>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</si>
  <si>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</si>
  <si>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</si>
  <si>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</si>
  <si>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</si>
  <si>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 xml:space="preserve"> 000 1080717401 0000 110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</si>
  <si>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</si>
  <si>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</si>
  <si>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</si>
  <si>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</si>
  <si>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</si>
  <si>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</si>
  <si>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</si>
  <si>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</si>
  <si>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</si>
  <si>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 000 1080751001 0000 110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</si>
  <si>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</si>
  <si>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</si>
  <si>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</si>
  <si>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</si>
  <si>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</si>
  <si>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</si>
  <si>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пользование природными ресурсами</t>
  </si>
  <si>
    <t xml:space="preserve"> 000 1090300000 0000 110</t>
  </si>
  <si>
    <t xml:space="preserve">  Отчисления на воспроизводство минерально- сырьевой базы</t>
  </si>
  <si>
    <t xml:space="preserve"> 000 1090308000 0000 110</t>
  </si>
  <si>
    <t xml:space="preserve">  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</si>
  <si>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000 1090308202 0000 110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</si>
  <si>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</si>
  <si>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</si>
  <si>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</si>
  <si>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</si>
  <si>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</si>
  <si>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</si>
  <si>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пользователей автомобильных дорог</t>
  </si>
  <si>
    <t xml:space="preserve"> 000 1090403001 0000 110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</si>
  <si>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</si>
  <si>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</si>
  <si>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</si>
  <si>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</si>
  <si>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</si>
  <si>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</si>
  <si>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</si>
  <si>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</si>
  <si>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</si>
  <si>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</si>
  <si>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</si>
  <si>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</si>
  <si>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Сбор на нужды образовательных учреждений, взимаемый с юридических лиц</t>
  </si>
  <si>
    <t xml:space="preserve"> 000 1090602002 0000 110</t>
  </si>
  <si>
    <t xml:space="preserve">  Прочие налоги и сборы (по отмененным местным налогам и сборам)</t>
  </si>
  <si>
    <t xml:space="preserve"> 000 1090700000 0000 110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</si>
  <si>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</si>
  <si>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</si>
  <si>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</si>
  <si>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</si>
  <si>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</si>
  <si>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</si>
  <si>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</si>
  <si>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</si>
  <si>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</si>
  <si>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</si>
  <si>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</si>
  <si>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</si>
  <si>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</si>
  <si>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</si>
  <si>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</si>
  <si>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</si>
  <si>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</si>
  <si>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</si>
  <si>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</si>
  <si>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</si>
  <si>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</si>
  <si>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</si>
  <si>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</si>
  <si>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</si>
  <si>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Проценты, полученные от предоставления бюджетных кредитов внутри страны за счет средств бюджетов муниципальных районов</t>
  </si>
  <si>
    <t xml:space="preserve"> 000 1110305005 0000 120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</si>
  <si>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</si>
  <si>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</si>
  <si>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</si>
  <si>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</si>
  <si>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</si>
  <si>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</si>
  <si>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</si>
  <si>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</si>
  <si>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</si>
  <si>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</si>
  <si>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</si>
  <si>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</si>
  <si>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</si>
  <si>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</si>
  <si>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</si>
  <si>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</si>
  <si>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</si>
  <si>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</si>
  <si>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</si>
  <si>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</si>
  <si>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</si>
  <si>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</si>
  <si>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</si>
  <si>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</si>
  <si>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</si>
  <si>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</si>
  <si>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</si>
  <si>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</si>
  <si>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</si>
  <si>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</si>
  <si>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</si>
  <si>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</si>
  <si>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</si>
  <si>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</si>
  <si>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</si>
  <si>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</si>
  <si>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</si>
  <si>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</si>
  <si>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</si>
  <si>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</si>
  <si>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</si>
  <si>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</si>
  <si>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</si>
  <si>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</si>
  <si>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</si>
  <si>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</si>
  <si>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</si>
  <si>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</si>
  <si>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</si>
  <si>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</si>
  <si>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</si>
  <si>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 xml:space="preserve"> 000 1110510002 0000 120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</si>
  <si>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</si>
  <si>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</si>
  <si>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</si>
  <si>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</si>
  <si>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</si>
  <si>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</si>
  <si>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</si>
  <si>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</si>
  <si>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</si>
  <si>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</si>
  <si>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</si>
  <si>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</si>
  <si>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</si>
  <si>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</si>
  <si>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</si>
  <si>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</si>
  <si>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</si>
  <si>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</si>
  <si>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</si>
  <si>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</si>
  <si>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</si>
  <si>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</si>
  <si>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</si>
  <si>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</si>
  <si>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</si>
  <si>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</si>
  <si>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</si>
  <si>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 xml:space="preserve"> 000 1110701510 0000 120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</si>
  <si>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</si>
  <si>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</si>
  <si>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</si>
  <si>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</si>
  <si>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</si>
  <si>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</si>
  <si>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</si>
  <si>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</si>
  <si>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</si>
  <si>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</si>
  <si>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</si>
  <si>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</si>
  <si>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</si>
  <si>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</si>
  <si>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</si>
  <si>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</si>
  <si>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</si>
  <si>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</si>
  <si>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</si>
  <si>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</si>
  <si>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7</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</si>
  <si>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</si>
  <si>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</si>
  <si>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</si>
  <si>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</si>
  <si>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</si>
  <si>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</si>
  <si>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</si>
  <si>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</si>
  <si>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</si>
  <si>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</si>
  <si>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</si>
  <si>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</si>
  <si>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</si>
  <si>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</si>
  <si>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</si>
  <si>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</si>
  <si>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</si>
  <si>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</si>
  <si>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</si>
  <si>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</si>
  <si>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</si>
  <si>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</si>
  <si>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</si>
  <si>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</si>
  <si>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</si>
  <si>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</si>
  <si>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</si>
  <si>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</si>
  <si>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</si>
  <si>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</si>
  <si>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</si>
  <si>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</si>
  <si>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</si>
  <si>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</si>
  <si>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</si>
  <si>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</si>
  <si>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</si>
  <si>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</si>
  <si>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</si>
  <si>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</si>
  <si>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</si>
  <si>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</si>
  <si>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</si>
  <si>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</si>
  <si>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</si>
  <si>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</si>
  <si>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</si>
  <si>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</si>
  <si>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</si>
  <si>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</si>
  <si>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</si>
  <si>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</si>
  <si>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</si>
  <si>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</si>
  <si>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</si>
  <si>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</si>
  <si>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</si>
  <si>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</si>
  <si>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</si>
  <si>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</si>
  <si>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</si>
  <si>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</si>
  <si>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</si>
  <si>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</si>
  <si>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</si>
  <si>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Прочие доходы от оказания платных услуг (работ) получателями средств бюджетов городских поселений</t>
  </si>
  <si>
    <t xml:space="preserve"> 000 1130199513 0000 130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</si>
  <si>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</si>
  <si>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</si>
  <si>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</si>
  <si>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</si>
  <si>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</si>
  <si>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</si>
  <si>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</si>
  <si>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</si>
  <si>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</si>
  <si>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</si>
  <si>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</si>
  <si>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</si>
  <si>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</si>
  <si>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</si>
  <si>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</si>
  <si>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</si>
  <si>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</si>
  <si>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</si>
  <si>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</si>
  <si>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</si>
  <si>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</si>
  <si>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</si>
  <si>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</si>
  <si>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</si>
  <si>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</si>
  <si>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</si>
  <si>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</si>
  <si>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</si>
  <si>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продажи квартир</t>
  </si>
  <si>
    <t xml:space="preserve"> 000 1140100000 0000 410</t>
  </si>
  <si>
    <t xml:space="preserve">  Доходы от продажи квартир, находящихся в собственности субъектов Российской Федерации</t>
  </si>
  <si>
    <t xml:space="preserve"> 000 1140102002 0000 410</t>
  </si>
  <si>
    <t xml:space="preserve">  Доходы от продажи квартир, находящихся в собственности городских округов</t>
  </si>
  <si>
    <t xml:space="preserve"> 000 1140104004 0000 410</t>
  </si>
  <si>
    <t xml:space="preserve">  Доходы от продажи квартир, находящихся в собственности городских поселений</t>
  </si>
  <si>
    <t xml:space="preserve"> 000 1140105013 0000 410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</si>
  <si>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</si>
  <si>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</si>
  <si>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</si>
  <si>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</si>
  <si>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</si>
  <si>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 xml:space="preserve"> 000 1140202202 0000 410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</si>
  <si>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</si>
  <si>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</si>
  <si>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</si>
  <si>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</si>
  <si>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</si>
  <si>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</si>
  <si>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</si>
  <si>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</si>
  <si>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</si>
  <si>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</si>
  <si>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</si>
  <si>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</si>
  <si>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</si>
  <si>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</si>
  <si>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</si>
  <si>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</si>
  <si>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</si>
  <si>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</si>
  <si>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</si>
  <si>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</si>
  <si>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</si>
  <si>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</si>
  <si>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</si>
  <si>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</si>
  <si>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</si>
  <si>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</si>
  <si>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</si>
  <si>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</si>
  <si>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</si>
  <si>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</si>
  <si>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</si>
  <si>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</si>
  <si>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</si>
  <si>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</si>
  <si>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</si>
  <si>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</si>
  <si>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</si>
  <si>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</si>
  <si>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</si>
  <si>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</si>
  <si>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</si>
  <si>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</si>
  <si>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</si>
  <si>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</si>
  <si>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</si>
  <si>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</si>
  <si>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</si>
  <si>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</si>
  <si>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</si>
  <si>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</si>
  <si>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</si>
  <si>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</si>
  <si>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</si>
  <si>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</si>
  <si>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</si>
  <si>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</si>
  <si>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</si>
  <si>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</si>
  <si>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</si>
  <si>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</si>
  <si>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</si>
  <si>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</si>
  <si>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</si>
  <si>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 xml:space="preserve"> 000 1140632000 0000 430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</si>
  <si>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</si>
  <si>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 xml:space="preserve"> 000 1140632505 0000 430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</si>
  <si>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</si>
  <si>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 xml:space="preserve"> 000 1140632510 0000 430</t>
  </si>
  <si>
    <t xml:space="preserve">  Доходы от приватизации имущества, находящегося в государственной и муниципальной собственности</t>
  </si>
  <si>
    <t xml:space="preserve"> 000 1141300000 0000 000</t>
  </si>
  <si>
    <t xml:space="preserve">  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</si>
  <si>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000 1141304004 0000 410</t>
  </si>
  <si>
    <t xml:space="preserve">  Доходы от приватизации имущества, находящегося в собственности муниципальных районов, в части приватизации нефинансовых активов имущества казны</t>
  </si>
  <si>
    <t xml:space="preserve"> 000 1141305005 0000 410</t>
  </si>
  <si>
    <t xml:space="preserve">  Доходы от приватизации имущества, находящегося в собственности сельских поселений, в части приватизации нефинансовых активов имущества казны</t>
  </si>
  <si>
    <t xml:space="preserve"> 000 1141306010 0000 410</t>
  </si>
  <si>
    <t xml:space="preserve">  Доходы от приватизации имущества, находящегося в собственности городских поселений, в части приватизации нефинансовых активов имущества казны</t>
  </si>
  <si>
    <t xml:space="preserve"> 000 1141309013 0000 410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</si>
  <si>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</si>
  <si>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</si>
  <si>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</si>
  <si>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</si>
  <si>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</si>
  <si>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</si>
  <si>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</si>
  <si>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</si>
  <si>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</si>
  <si>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</si>
  <si>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</si>
  <si>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</si>
  <si>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</si>
  <si>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</si>
  <si>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</si>
  <si>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</si>
  <si>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</si>
  <si>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</si>
  <si>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</si>
  <si>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</si>
  <si>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</si>
  <si>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</si>
  <si>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</si>
  <si>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</si>
  <si>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</si>
  <si>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</si>
  <si>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</si>
  <si>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</si>
  <si>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</si>
  <si>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</si>
  <si>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</si>
  <si>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</si>
  <si>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</si>
  <si>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</si>
  <si>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</si>
  <si>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</si>
  <si>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</si>
  <si>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</si>
  <si>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</si>
  <si>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</si>
  <si>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</si>
  <si>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</si>
  <si>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</si>
  <si>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000 1160110201 0000 140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</si>
  <si>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</si>
  <si>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</si>
  <si>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</si>
  <si>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</si>
  <si>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</si>
  <si>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</si>
  <si>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</si>
  <si>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</si>
  <si>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</si>
  <si>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</si>
  <si>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</si>
  <si>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000 1160112201 0000 140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</si>
  <si>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</si>
  <si>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</si>
  <si>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</si>
  <si>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</si>
  <si>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</si>
  <si>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000 1160113201 0000 140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</si>
  <si>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</si>
  <si>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</si>
  <si>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</si>
  <si>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</si>
  <si>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</si>
  <si>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</si>
  <si>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</si>
  <si>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</si>
  <si>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</si>
  <si>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</si>
  <si>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</si>
  <si>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</si>
  <si>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</si>
  <si>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</si>
  <si>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</si>
  <si>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 xml:space="preserve"> 000 1160115601 0000 140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</si>
  <si>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</si>
  <si>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 000 1160115701 0000 140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</si>
  <si>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</si>
  <si>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</si>
  <si>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</si>
  <si>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</si>
  <si>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</si>
  <si>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</si>
  <si>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</si>
  <si>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</si>
  <si>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</si>
  <si>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</si>
  <si>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</si>
  <si>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</si>
  <si>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</si>
  <si>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</si>
  <si>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</si>
  <si>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</si>
  <si>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</si>
  <si>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</si>
  <si>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</si>
  <si>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</si>
  <si>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</si>
  <si>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</si>
  <si>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</si>
  <si>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</si>
  <si>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</si>
  <si>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</si>
  <si>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</si>
  <si>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000 1160133201 0000 140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</si>
  <si>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</si>
  <si>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</si>
  <si>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</si>
  <si>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</si>
  <si>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</si>
  <si>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</si>
  <si>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</si>
  <si>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000 1160700001 0000 140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</si>
  <si>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</si>
  <si>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</si>
  <si>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</si>
  <si>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</si>
  <si>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</si>
  <si>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</si>
  <si>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</si>
  <si>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</si>
  <si>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</si>
  <si>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</si>
  <si>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</si>
  <si>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</si>
  <si>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</si>
  <si>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</si>
  <si>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</si>
  <si>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000 1160704000 0000 140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</si>
  <si>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</si>
  <si>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000 1160704002 0000 140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</si>
  <si>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</si>
  <si>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</si>
  <si>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</si>
  <si>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</si>
  <si>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</si>
  <si>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</si>
  <si>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</si>
  <si>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</si>
  <si>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</si>
  <si>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</si>
  <si>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</si>
  <si>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 xml:space="preserve"> 000 1160900000 0000 140</t>
  </si>
  <si>
    <t xml:space="preserve">  Денежные средства, изымаемые в собственность городского округа в соответствии с решениями судов (за исключением обвинительных приговоров судов)</t>
  </si>
  <si>
    <t xml:space="preserve"> 000 1160904004 0000 140</t>
  </si>
  <si>
    <t xml:space="preserve">  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</si>
  <si>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 xml:space="preserve"> 000 1160904005 0000 140</t>
  </si>
  <si>
    <t xml:space="preserve">  Денежные средства, изымаемые в собственность городского поселения в соответствии с решениями судов (за исключением обвинительных приговоров судов)</t>
  </si>
  <si>
    <t xml:space="preserve"> 000 1160904013 0000 140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</si>
  <si>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</si>
  <si>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</si>
  <si>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</si>
  <si>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000 1161002002 0000 140</t>
  </si>
  <si>
    <t xml:space="preserve">  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</si>
  <si>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 xml:space="preserve"> 000 1161002102 0000 140</t>
  </si>
  <si>
    <t xml:space="preserve">  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</si>
  <si>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000 1161002202 0000 140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</si>
  <si>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</si>
  <si>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</si>
  <si>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</si>
  <si>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</si>
  <si>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</si>
  <si>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</si>
  <si>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</si>
  <si>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 000 1161003104 0000 140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</si>
  <si>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</si>
  <si>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</si>
  <si>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</si>
  <si>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</si>
  <si>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</si>
  <si>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000 1161003205 0000 140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</si>
  <si>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</si>
  <si>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</si>
  <si>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Платежи в целях возмещения убытков, причиненных уклонением от заключения государственного контракта</t>
  </si>
  <si>
    <t xml:space="preserve"> 000 1161005000 0000 140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</si>
  <si>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</si>
  <si>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 xml:space="preserve"> 000 1161005602 0000 140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</si>
  <si>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</si>
  <si>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</si>
  <si>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</si>
  <si>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</si>
  <si>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</si>
  <si>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000 1161006105 0000 140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</si>
  <si>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</si>
  <si>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</si>
  <si>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</si>
  <si>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</si>
  <si>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</si>
  <si>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</si>
  <si>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</si>
  <si>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000 1161012801 0000 140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</si>
  <si>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</si>
  <si>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</si>
  <si>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</si>
  <si>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</si>
  <si>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</si>
  <si>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</si>
  <si>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</si>
  <si>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</si>
  <si>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</si>
  <si>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</si>
  <si>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</si>
  <si>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</si>
  <si>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</si>
  <si>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</si>
  <si>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</si>
  <si>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</si>
  <si>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</si>
  <si>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</si>
  <si>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</si>
  <si>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</si>
  <si>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</si>
  <si>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</si>
  <si>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</si>
  <si>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</si>
  <si>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</si>
  <si>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</si>
  <si>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</si>
  <si>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</si>
  <si>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</si>
  <si>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</si>
  <si>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</si>
  <si>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</si>
  <si>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</si>
  <si>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</si>
  <si>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</si>
  <si>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</si>
  <si>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</si>
  <si>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</si>
  <si>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</si>
  <si>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</si>
  <si>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</si>
  <si>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</si>
  <si>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</si>
  <si>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</si>
  <si>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</si>
  <si>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</si>
  <si>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</si>
  <si>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</si>
  <si>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</si>
  <si>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</si>
  <si>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</si>
  <si>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</si>
  <si>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</si>
  <si>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</si>
  <si>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субъектов Российской Федерации на поддержку мер по обеспечению сбалансированности бюджетов</t>
  </si>
  <si>
    <t xml:space="preserve"> 000 2021500202 0000 150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</si>
  <si>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</si>
  <si>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</si>
  <si>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</si>
  <si>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</si>
  <si>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бюджетам, связанные с особым режимом безопасного функционирования закрытых административно-территориальных образований</t>
  </si>
  <si>
    <t xml:space="preserve"> 000 2021501000 0000 150</t>
  </si>
  <si>
    <t xml:space="preserve">  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</si>
  <si>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 000 2021501002 0000 150</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</si>
  <si>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</si>
  <si>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000 2021583200 0000 150</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</si>
  <si>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</si>
  <si>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000 2021583202 0000 150</t>
  </si>
  <si>
    <t xml:space="preserve">  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</si>
  <si>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000 2021585300 0000 150</t>
  </si>
  <si>
    <t xml:space="preserve">  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</si>
  <si>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000 2021585302 0000 150</t>
  </si>
  <si>
    <t xml:space="preserve">  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</si>
  <si>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 xml:space="preserve"> 000 2021585700 0000 150</t>
  </si>
  <si>
    <t xml:space="preserve">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</si>
  <si>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 xml:space="preserve"> 000 2021585702 0000 150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</si>
  <si>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</si>
  <si>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</si>
  <si>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</si>
  <si>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000 2022021600 0000 150</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</si>
  <si>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</si>
  <si>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000 2022021604 0000 150</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</si>
  <si>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</si>
  <si>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000 2022021605 0000 150</t>
  </si>
  <si>
    <t xml:space="preserve">  Субсидии бюджетам на обеспечение развития системы межведомственного электронного взаимодействия на территориях субъектов Российской Федерации</t>
  </si>
  <si>
    <t xml:space="preserve"> 000 2022500800 0000 150</t>
  </si>
  <si>
    <t xml:space="preserve">  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</si>
  <si>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 xml:space="preserve"> 000 2022500802 0000 150</t>
  </si>
  <si>
    <t xml:space="preserve">  Субсидии бюджетам на сокращение доли загрязненных сточных вод</t>
  </si>
  <si>
    <t xml:space="preserve"> 000 2022501300 0000 150</t>
  </si>
  <si>
    <t xml:space="preserve">  Субсидии бюджетам субъектов Российской Федерации на сокращение доли загрязненных сточных вод</t>
  </si>
  <si>
    <t xml:space="preserve"> 000 2022501302 0000 150</t>
  </si>
  <si>
    <t xml:space="preserve">  Субсидии бюджетам на реализацию мероприятий государственной программы Российской Федерации "Доступная среда"</t>
  </si>
  <si>
    <t xml:space="preserve"> 000 2022502700 0000 150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</si>
  <si>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</si>
  <si>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000 2022502702 0000 150</t>
  </si>
  <si>
    <t xml:space="preserve">  Субсидии бюджетам субъектов Российской Федерации на подготовку управленческих кадров для организаций народного хозяйства Российской Федерации</t>
  </si>
  <si>
    <t xml:space="preserve"> 000 2022506602 0000 150</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</si>
  <si>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</si>
  <si>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</si>
  <si>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</si>
  <si>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</si>
  <si>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</si>
  <si>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</si>
  <si>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</si>
  <si>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</si>
  <si>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</si>
  <si>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</si>
  <si>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</si>
  <si>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</si>
  <si>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</si>
  <si>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</si>
  <si>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</si>
  <si>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</si>
  <si>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</si>
  <si>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</si>
  <si>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</si>
  <si>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</si>
  <si>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</si>
  <si>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</si>
  <si>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</si>
  <si>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</si>
  <si>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</si>
  <si>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</si>
  <si>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</si>
  <si>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</si>
  <si>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</si>
  <si>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000 2022517000 0000 150</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</si>
  <si>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</si>
  <si>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</si>
  <si>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</si>
  <si>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</si>
  <si>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</si>
  <si>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</si>
  <si>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</si>
  <si>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</si>
  <si>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</si>
  <si>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</si>
  <si>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</si>
  <si>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</si>
  <si>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</si>
  <si>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</si>
  <si>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</si>
  <si>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000 2022521000 0000 150</t>
  </si>
  <si>
    <t xml:space="preserve">  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</si>
  <si>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000 2022521002 0000 150</t>
  </si>
  <si>
    <t xml:space="preserve">  Субсидии бюджетам на создание центров цифрового образования детей</t>
  </si>
  <si>
    <t xml:space="preserve"> 000 2022521900 0000 150</t>
  </si>
  <si>
    <t xml:space="preserve">  Субсидии бюджетам субъектов Российской Федерации на создание центров цифрового образования детей</t>
  </si>
  <si>
    <t xml:space="preserve"> 000 2022521902 0000 150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</si>
  <si>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</si>
  <si>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</si>
  <si>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</si>
  <si>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</si>
  <si>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</si>
  <si>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</si>
  <si>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</si>
  <si>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000 2022522902 0000 150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</si>
  <si>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</si>
  <si>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</si>
  <si>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</si>
  <si>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</si>
  <si>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</si>
  <si>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</si>
  <si>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</si>
  <si>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</si>
  <si>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создание мобильных технопарков "Кванториум"</t>
  </si>
  <si>
    <t xml:space="preserve"> 000 2022524700 0000 150</t>
  </si>
  <si>
    <t xml:space="preserve">  Субсидии бюджетам субъектов Российской Федерации на создание мобильных технопарков "Кванториум"</t>
  </si>
  <si>
    <t xml:space="preserve"> 000 2022524702 0000 150</t>
  </si>
  <si>
    <t xml:space="preserve">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</si>
  <si>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000 2022525500 0000 150</t>
  </si>
  <si>
    <t xml:space="preserve">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</si>
  <si>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000 2022525502 0000 150</t>
  </si>
  <si>
    <t xml:space="preserve">  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</si>
  <si>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</si>
  <si>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</si>
  <si>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</si>
  <si>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на мероприятия по развитию рынка газомоторного топлива</t>
  </si>
  <si>
    <t xml:space="preserve"> 000 2022526100 0000 150</t>
  </si>
  <si>
    <t xml:space="preserve">  Субсидии бюджетам субъектов Российской Федерации на мероприятия по развитию рынка газомоторного топлива</t>
  </si>
  <si>
    <t xml:space="preserve"> 000 2022526102 0000 150</t>
  </si>
  <si>
    <t xml:space="preserve">  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</si>
  <si>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000 2022529400 0000 150</t>
  </si>
  <si>
    <t xml:space="preserve">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</si>
  <si>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</si>
  <si>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</si>
  <si>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</si>
  <si>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</si>
  <si>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</si>
  <si>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на осуществление ежемесячных выплат на детей в возрасте от трех до семи лет включительно</t>
  </si>
  <si>
    <t xml:space="preserve"> 000 2022530200 0000 150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</si>
  <si>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</si>
  <si>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</si>
  <si>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</si>
  <si>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</si>
  <si>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</si>
  <si>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000 2022530602 0000 150</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</si>
  <si>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</si>
  <si>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</si>
  <si>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</si>
  <si>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000 2022546100 0000 150</t>
  </si>
  <si>
    <t xml:space="preserve">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</si>
  <si>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</si>
  <si>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</si>
  <si>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</si>
  <si>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</si>
  <si>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 000 2022546600 0000 150</t>
  </si>
  <si>
    <t xml:space="preserve">  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</si>
  <si>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 000 2022546602 0000 150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</si>
  <si>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</si>
  <si>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</si>
  <si>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</si>
  <si>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</si>
  <si>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</si>
  <si>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</si>
  <si>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</si>
  <si>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</si>
  <si>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</si>
  <si>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</si>
  <si>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</si>
  <si>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</si>
  <si>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на реализацию федеральной целевой программы "Развитие физической культуры и спорта в Российской Федерации на 2016 - 2020 годы"</t>
  </si>
  <si>
    <t xml:space="preserve"> 000 2022549500 0000 150</t>
  </si>
  <si>
    <t xml:space="preserve">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</si>
  <si>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 000 2022549502 0000 150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</si>
  <si>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</si>
  <si>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</si>
  <si>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</si>
  <si>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</si>
  <si>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городских округов на реализацию мероприятий по обеспечению жильем молодых семей</t>
  </si>
  <si>
    <t xml:space="preserve"> 000 2022549704 0000 150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</si>
  <si>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</si>
  <si>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</si>
  <si>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</si>
  <si>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</si>
  <si>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</si>
  <si>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</si>
  <si>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</si>
  <si>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</si>
  <si>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</si>
  <si>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</si>
  <si>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</si>
  <si>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</si>
  <si>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</si>
  <si>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</si>
  <si>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</si>
  <si>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</si>
  <si>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</si>
  <si>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</si>
  <si>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</si>
  <si>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</si>
  <si>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</si>
  <si>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</si>
  <si>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</si>
  <si>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 xml:space="preserve"> 000 2022552702 0000 150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</si>
  <si>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</si>
  <si>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</si>
  <si>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</si>
  <si>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</si>
  <si>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</si>
  <si>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</si>
  <si>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</si>
  <si>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</si>
  <si>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</si>
  <si>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</si>
  <si>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</si>
  <si>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</si>
  <si>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</si>
  <si>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</si>
  <si>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</si>
  <si>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 xml:space="preserve"> 000 2022711102 0000 150</t>
  </si>
  <si>
    <t xml:space="preserve">  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</si>
  <si>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 xml:space="preserve"> 000 2022738400 0000 150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</si>
  <si>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</si>
  <si>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 xml:space="preserve"> 000 2022738402 0000 150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</si>
  <si>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</si>
  <si>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</si>
  <si>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</si>
  <si>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</si>
  <si>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Субсидии бюджетам за счет средств резервного фонда Правительства Российской Федерации</t>
  </si>
  <si>
    <t xml:space="preserve"> 000 2022900100 0000 150</t>
  </si>
  <si>
    <t xml:space="preserve">  Субсидии бюджетам субъектов Российской Федерации за счет средств резервного фонда Правительства Российской Федерации</t>
  </si>
  <si>
    <t xml:space="preserve"> 000 2022900102 0000 150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</si>
  <si>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</si>
  <si>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</si>
  <si>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</si>
  <si>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</si>
  <si>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Прочие субсидии бюджетам муниципальных районов</t>
  </si>
  <si>
    <t xml:space="preserve"> 000 2022999905 0000 150</t>
  </si>
  <si>
    <t xml:space="preserve">  Прочие субсидии бюджетам сельских поселений</t>
  </si>
  <si>
    <t xml:space="preserve"> 000 2022999910 0000 150</t>
  </si>
  <si>
    <t xml:space="preserve">  Прочие субсидии бюджетам городских поселений</t>
  </si>
  <si>
    <t xml:space="preserve"> 000 2022999913 0000 150</t>
  </si>
  <si>
    <t xml:space="preserve">  Субвенции бюджетам бюджетной системы Российской Федерации</t>
  </si>
  <si>
    <t xml:space="preserve"> 000 2023000000 0000 150</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</si>
  <si>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</si>
  <si>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000 2023511800 0000 150</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</si>
  <si>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</si>
  <si>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</si>
  <si>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</si>
  <si>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</si>
  <si>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</si>
  <si>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</si>
  <si>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</si>
  <si>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</si>
  <si>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</si>
  <si>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</si>
  <si>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</si>
  <si>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</si>
  <si>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</si>
  <si>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</si>
  <si>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</si>
  <si>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</si>
  <si>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</si>
  <si>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</si>
  <si>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</si>
  <si>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</si>
  <si>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</si>
  <si>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</si>
  <si>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</si>
  <si>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</si>
  <si>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</si>
  <si>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</si>
  <si>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</si>
  <si>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</si>
  <si>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</si>
  <si>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</si>
  <si>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</si>
  <si>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</si>
  <si>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</si>
  <si>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000 2023524002 0000 150</t>
  </si>
  <si>
    <t xml:space="preserve">  Субвенции бюджетам на оплату жилищно- 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</si>
  <si>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</si>
  <si>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</si>
  <si>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</si>
  <si>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</si>
  <si>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</si>
  <si>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</si>
  <si>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</si>
  <si>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</si>
  <si>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</si>
  <si>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</si>
  <si>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</si>
  <si>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</si>
  <si>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</si>
  <si>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</si>
  <si>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</si>
  <si>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</si>
  <si>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</si>
  <si>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</si>
  <si>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</si>
  <si>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</si>
  <si>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</si>
  <si>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</si>
  <si>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</si>
  <si>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</si>
  <si>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</si>
  <si>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</si>
  <si>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</si>
  <si>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</si>
  <si>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</si>
  <si>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</si>
  <si>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</si>
  <si>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</si>
  <si>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</si>
  <si>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</si>
  <si>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</si>
  <si>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</si>
  <si>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</si>
  <si>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Субвенции бюджетам на проведение Всероссийской переписи населения 2020 года</t>
  </si>
  <si>
    <t xml:space="preserve"> 000 2023546900 0000 150</t>
  </si>
  <si>
    <t xml:space="preserve">  Субвенции бюджетам субъектов Российской Федерации на проведение Всероссийской переписи населения 2020 года</t>
  </si>
  <si>
    <t xml:space="preserve"> 000 2023546902 0000 150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</si>
  <si>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</si>
  <si>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</si>
  <si>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</si>
  <si>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</si>
  <si>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Единая субвенция бюджетам субъектов Российской Федерации и бюджету г. Байконура</t>
  </si>
  <si>
    <t xml:space="preserve"> 000 2023590002 0000 150</t>
  </si>
  <si>
    <t xml:space="preserve">  Прочие субвенции</t>
  </si>
  <si>
    <t xml:space="preserve"> 000 2023999900 0000 150</t>
  </si>
  <si>
    <t xml:space="preserve">  Прочие субвенции бюджетам сельских поселений</t>
  </si>
  <si>
    <t xml:space="preserve"> 000 2023999910 0000 150</t>
  </si>
  <si>
    <t xml:space="preserve">  Иные межбюджетные трансферты</t>
  </si>
  <si>
    <t xml:space="preserve"> 000 2024000000 0000 150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</si>
  <si>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</si>
  <si>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 000 2024001400 0000 150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</si>
  <si>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</si>
  <si>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000 2024001405 0000 150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</si>
  <si>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</si>
  <si>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</si>
  <si>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</si>
  <si>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</si>
  <si>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</si>
  <si>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000 2024515900 0000 150</t>
  </si>
  <si>
    <t xml:space="preserve">  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</si>
  <si>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</si>
  <si>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</si>
  <si>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</si>
  <si>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</si>
  <si>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</si>
  <si>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</si>
  <si>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</si>
  <si>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</si>
  <si>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</si>
  <si>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</si>
  <si>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</si>
  <si>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</si>
  <si>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 xml:space="preserve"> 000 2024519600 0000 150</t>
  </si>
  <si>
    <t xml:space="preserve">  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</si>
  <si>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 xml:space="preserve"> 000 2024519602 0000 150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</si>
  <si>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</si>
  <si>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 xml:space="preserve"> 000 2024519702 0000 150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</si>
  <si>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</si>
  <si>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</si>
  <si>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</si>
  <si>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</si>
  <si>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</si>
  <si>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</si>
  <si>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</si>
  <si>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000 2024539302 0000 150</t>
  </si>
  <si>
    <t xml:space="preserve">  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</si>
  <si>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000 2024541800 0000 150</t>
  </si>
  <si>
    <t xml:space="preserve">  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</si>
  <si>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000 2024541802 0000 150</t>
  </si>
  <si>
    <t xml:space="preserve">  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</si>
  <si>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 000 2024542202 0000 150</t>
  </si>
  <si>
    <t xml:space="preserve">  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</si>
  <si>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000 2024542400 0000 150</t>
  </si>
  <si>
    <t xml:space="preserve">  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</si>
  <si>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</si>
  <si>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</si>
  <si>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</si>
  <si>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</si>
  <si>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</si>
  <si>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</si>
  <si>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</si>
  <si>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</si>
  <si>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</si>
  <si>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</si>
  <si>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</si>
  <si>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</si>
  <si>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</si>
  <si>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</si>
  <si>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</si>
  <si>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</si>
  <si>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</si>
  <si>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</si>
  <si>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</si>
  <si>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субъектов Российской Федерации</t>
  </si>
  <si>
    <t xml:space="preserve"> 000 2024999902 0000 150</t>
  </si>
  <si>
    <t xml:space="preserve">  Прочие межбюджетные трансферты, передаваемые бюджетам сельских поселений</t>
  </si>
  <si>
    <t xml:space="preserve"> 000 2024999910 0000 150</t>
  </si>
  <si>
    <t xml:space="preserve">  Прочие межбюджетные трансферты, передаваемые бюджетам городских поселений</t>
  </si>
  <si>
    <t xml:space="preserve"> 000 2024999913 0000 150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</si>
  <si>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</si>
  <si>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</si>
  <si>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</si>
  <si>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</si>
  <si>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</si>
  <si>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</si>
  <si>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Безвозмездные поступления от государственных (муниципальных) организаций в бюджеты сельских поселений</t>
  </si>
  <si>
    <t xml:space="preserve"> 000 2030500010 0000 150</t>
  </si>
  <si>
    <t xml:space="preserve">  Прочие безвозмездные поступления от государственных (муниципальных) организаций в бюджеты сельских поселений</t>
  </si>
  <si>
    <t xml:space="preserve"> 000 2030509910 0000 150</t>
  </si>
  <si>
    <t xml:space="preserve">  БЕЗВОЗМЕЗДНЫЕ ПОСТУПЛЕНИЯ ОТ НЕГОСУДАРСТВЕННЫХ ОРГАНИЗАЦИЙ</t>
  </si>
  <si>
    <t xml:space="preserve"> 000 2040000000 0000 000</t>
  </si>
  <si>
    <t xml:space="preserve">  Безвозмездные поступления от негосударственных организаций в бюджеты городских округов</t>
  </si>
  <si>
    <t xml:space="preserve"> 000 2040400004 0000 150</t>
  </si>
  <si>
    <t xml:space="preserve">  Предоставление негосударственными организациями грантов для получателей средств бюджетов городских округов</t>
  </si>
  <si>
    <t xml:space="preserve"> 000 2040401004 0000 150</t>
  </si>
  <si>
    <t xml:space="preserve">  Поступления от денежных пожертвований, предоставляемых негосударственными организациями получателям средств бюджетов городских округов</t>
  </si>
  <si>
    <t xml:space="preserve"> 000 2040402004 0000 150</t>
  </si>
  <si>
    <t xml:space="preserve">  Прочие безвозмездные поступления от негосударственных организаций в бюджеты городских округов</t>
  </si>
  <si>
    <t xml:space="preserve"> 000 2040409904 0000 150</t>
  </si>
  <si>
    <t xml:space="preserve">  Безвозмездные поступления от негосударственных организаций в бюджеты муниципальных районов</t>
  </si>
  <si>
    <t xml:space="preserve"> 000 2040500005 0000 150</t>
  </si>
  <si>
    <t xml:space="preserve">  Безвозмездные поступления от негосударственных организаций в бюджеты сельских поселений</t>
  </si>
  <si>
    <t xml:space="preserve"> 000 2040500010 0000 150</t>
  </si>
  <si>
    <t xml:space="preserve">  Безвозмездные поступления от негосударственных организаций в бюджеты городских поселений</t>
  </si>
  <si>
    <t xml:space="preserve"> 000 2040500013 0000 150</t>
  </si>
  <si>
    <t xml:space="preserve">  Прочие безвозмездные поступления от негосударственных организаций в бюджеты муниципальных районов</t>
  </si>
  <si>
    <t xml:space="preserve"> 000 2040509905 0000 150</t>
  </si>
  <si>
    <t xml:space="preserve">  Прочие безвозмездные поступления от негосударственных организаций в бюджеты сельских поселений</t>
  </si>
  <si>
    <t xml:space="preserve"> 000 2040509910 0000 150</t>
  </si>
  <si>
    <t xml:space="preserve">  Прочие безвозмездные поступления от негосударственных организаций в бюджеты городских поселений</t>
  </si>
  <si>
    <t xml:space="preserve"> 000 2040509913 0000 150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</si>
  <si>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</si>
  <si>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</si>
  <si>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</si>
  <si>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000 2070200002 0000 150</t>
  </si>
  <si>
    <t xml:space="preserve"> 000 2070203002 0000 150</t>
  </si>
  <si>
    <t xml:space="preserve">  Прочие безвозмездные поступления в бюджеты городских округов</t>
  </si>
  <si>
    <t xml:space="preserve"> 000 2070400004 0000 150</t>
  </si>
  <si>
    <t xml:space="preserve">  Поступления от денежных пожертвований, предоставляемых физическими лицами получателям средств бюджетов городских округов</t>
  </si>
  <si>
    <t xml:space="preserve"> 000 2070402004 0000 150</t>
  </si>
  <si>
    <t xml:space="preserve"> 000 2070405004 0000 150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</si>
  <si>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</si>
  <si>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</si>
  <si>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</si>
  <si>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</si>
  <si>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</si>
  <si>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</si>
  <si>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</si>
  <si>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</si>
  <si>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</si>
  <si>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</si>
  <si>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</si>
  <si>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</si>
  <si>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</si>
  <si>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</si>
  <si>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</si>
  <si>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</si>
  <si>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</si>
  <si>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</si>
  <si>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</si>
  <si>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</si>
  <si>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</si>
  <si>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</si>
  <si>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000 2180000005 0000 150</t>
  </si>
  <si>
    <t xml:space="preserve">  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</si>
  <si>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000 2180000010 0000 150</t>
  </si>
  <si>
    <t xml:space="preserve">  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</si>
  <si>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000 2180000013 0000 150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</si>
  <si>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</si>
  <si>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</si>
  <si>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</si>
  <si>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</si>
  <si>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</si>
  <si>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</si>
  <si>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</si>
  <si>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</si>
  <si>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Доходы бюджетов городских округов от возврата организациями остатков субсидий прошлых лет</t>
  </si>
  <si>
    <t xml:space="preserve"> 000 2180400004 0000 150</t>
  </si>
  <si>
    <t xml:space="preserve">  Доходы бюджетов городских округов от возврата бюджетными учреждениями остатков субсидий прошлых лет</t>
  </si>
  <si>
    <t xml:space="preserve"> 000 2180401004 0000 150</t>
  </si>
  <si>
    <t xml:space="preserve">  Доходы бюджетов городских округов от возврата автономными учреждениями остатков субсидий прошлых лет</t>
  </si>
  <si>
    <t xml:space="preserve"> 000 2180402004 0000 150</t>
  </si>
  <si>
    <t xml:space="preserve">  Доходы бюджетов муниципальных районов от возврата организациями остатков субсидий прошлых лет</t>
  </si>
  <si>
    <t xml:space="preserve"> 000 2180500005 0000 150</t>
  </si>
  <si>
    <t xml:space="preserve">  Доходы бюджетов муниципальных районов от возврата бюджетными учреждениями остатков субсидий прошлых лет</t>
  </si>
  <si>
    <t xml:space="preserve"> 000 2180501005 0000 150</t>
  </si>
  <si>
    <t xml:space="preserve">  Доходы бюджетов муниципальных районов от возврата иными организациями остатков субсидий прошлых лет</t>
  </si>
  <si>
    <t xml:space="preserve"> 000 2180503005 0000 150</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</si>
  <si>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</si>
  <si>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 000 2186001005 0000 150</t>
  </si>
  <si>
    <t xml:space="preserve">  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</si>
  <si>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000 2186001010 0000 150</t>
  </si>
  <si>
    <t xml:space="preserve">  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</si>
  <si>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000 2186001013 0000 150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</si>
  <si>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</si>
  <si>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</si>
  <si>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</si>
  <si>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</si>
  <si>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</si>
  <si>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</si>
  <si>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</si>
  <si>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000 2190000013 0000 150</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</si>
  <si>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</si>
  <si>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000 2192501802 0000 150</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</si>
  <si>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</si>
  <si>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000 2192502002 0000 150</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</si>
  <si>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</si>
  <si>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000 2192504102 0000 150</t>
  </si>
  <si>
    <t xml:space="preserve">  Возврат остатков субсидий на поддержку племенного животноводства из бюджетов субъектов Российской Федерации</t>
  </si>
  <si>
    <t xml:space="preserve"> 000 2192504202 0000 150</t>
  </si>
  <si>
    <t xml:space="preserve">  Возврат остатков субсидий на развитие семейных животноводческих ферм из бюджетов субъектов Российской Федерации</t>
  </si>
  <si>
    <t xml:space="preserve"> 000 2192505402 0000 150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</si>
  <si>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</si>
  <si>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000 2192506402 0000 150</t>
  </si>
  <si>
    <t xml:space="preserve">  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</si>
  <si>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 xml:space="preserve"> 000 2192508102 0000 150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</si>
  <si>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</si>
  <si>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</si>
  <si>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</si>
  <si>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</si>
  <si>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</si>
  <si>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 xml:space="preserve"> 000 2192549502 0000 150</t>
  </si>
  <si>
    <t xml:space="preserve"> 000 2192554102 0000 150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</si>
  <si>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</si>
  <si>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000 2192554302 0000 150</t>
  </si>
  <si>
    <t xml:space="preserve">  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</si>
  <si>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 xml:space="preserve"> 000 2192738402 0000 150</t>
  </si>
  <si>
    <t xml:space="preserve">  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</si>
  <si>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 xml:space="preserve"> 000 2193513402 0000 150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</si>
  <si>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</si>
  <si>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</si>
  <si>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</si>
  <si>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 xml:space="preserve"> 000 2193522002 0000 150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</si>
  <si>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</si>
  <si>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</si>
  <si>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</si>
  <si>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</si>
  <si>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</si>
  <si>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</si>
  <si>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</si>
  <si>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</si>
  <si>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единой субвенции из бюджетов субъектов Российской Федерации</t>
  </si>
  <si>
    <t xml:space="preserve"> 000 2193590002 0000 150</t>
  </si>
  <si>
    <t xml:space="preserve">  Возврат остатков иных межбюджетных трансфертов на приобретение автотранспорта из бюджетов субъектов Российской Федерации</t>
  </si>
  <si>
    <t xml:space="preserve"> 000 2194529302 0000 150</t>
  </si>
  <si>
    <t xml:space="preserve">  Возврат остатков иных межбюджетных трансфертов на финансовое обеспечение дорожной деятельности из бюджетов субъектов Российской Федерации</t>
  </si>
  <si>
    <t xml:space="preserve"> 000 2194539002 0000 150</t>
  </si>
  <si>
    <t xml:space="preserve">  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</si>
  <si>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 xml:space="preserve"> 000 2194539302 0000 150</t>
  </si>
  <si>
    <t xml:space="preserve">  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</si>
  <si>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 xml:space="preserve"> 000 2194542202 0000 150</t>
  </si>
  <si>
    <t xml:space="preserve">  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</si>
  <si>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 xml:space="preserve"> 000 2194543302 0000 150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</si>
  <si>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</si>
  <si>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000 2195136002 0000 150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</si>
  <si>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</si>
  <si>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</si>
  <si>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</si>
  <si>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000 2196001013 0000 150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</si>
  <si>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</si>
  <si>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</si>
  <si>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Результат исполнения бюджета (дефицит / профицит)</t>
  </si>
  <si>
    <t>Источники финансирования дефицита бюджетов - всего</t>
  </si>
  <si>
    <t>источники внутреннего финансирования</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</si>
  <si>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</si>
  <si>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</si>
  <si>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</si>
  <si>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</si>
  <si>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</si>
  <si>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</si>
  <si>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Получение кредитов от кредитных организаций бюджетами городских округов в валюте Российской Федерации</t>
  </si>
  <si>
    <t xml:space="preserve"> 000 0102000004 0000 710</t>
  </si>
  <si>
    <t xml:space="preserve">  Получение кредитов от кредитных организаций бюджетами городских поселений в валюте Российской Федерации</t>
  </si>
  <si>
    <t xml:space="preserve"> 000 0102000013 0000 710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</si>
  <si>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</si>
  <si>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</si>
  <si>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</si>
  <si>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</si>
  <si>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Погашение бюджетами городских округов кредитов от кредитных организаций в валюте Российской Федерации</t>
  </si>
  <si>
    <t xml:space="preserve"> 000 0102000004 0000 810</t>
  </si>
  <si>
    <t xml:space="preserve">  Погашение бюджетами городских поселений кредитов от кредитных организаций в валюте Российской Федерации</t>
  </si>
  <si>
    <t xml:space="preserve"> 000 0102000013 0000 810</t>
  </si>
  <si>
    <t xml:space="preserve">  Бюджетные кредиты из других бюджетов бюджетной системы Российской Федерации</t>
  </si>
  <si>
    <t xml:space="preserve"> 000 0103000000 0000 000</t>
  </si>
  <si>
    <t xml:space="preserve">  Бюджетные кредиты из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</si>
  <si>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</si>
  <si>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из других бюджетов бюджетной системы Российской Федерации в валюте Российской Федерации</t>
  </si>
  <si>
    <t xml:space="preserve"> 000 0103010000 0000 700</t>
  </si>
  <si>
    <t xml:space="preserve">  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</si>
  <si>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</si>
  <si>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Получение кредитов из других бюджетов бюджетной системы Российской Федерации бюджетами городских округов в валюте Российской Федерации</t>
  </si>
  <si>
    <t xml:space="preserve"> 000 0103010004 0000 710</t>
  </si>
  <si>
    <t xml:space="preserve">  Получение кредитов из других бюджетов бюджетной системы Российской Федерации бюджетами муниципальных районов в валюте Российской Федерации</t>
  </si>
  <si>
    <t xml:space="preserve"> 000 0103010005 0000 710</t>
  </si>
  <si>
    <t xml:space="preserve">  Погашение бюджетных кредитов, полученных из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</si>
  <si>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</si>
  <si>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</si>
  <si>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 xml:space="preserve"> 000 0103010002 0000 810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</si>
  <si>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t>
  </si>
  <si>
    <t xml:space="preserve"> 000 0103010004 0000 810</t>
  </si>
  <si>
    <t xml:space="preserve">  Погашение бюджетами муниципальных районов кредитов из других бюджетов бюджетной системы Российской Федерации в валюте Российской Федерации</t>
  </si>
  <si>
    <t xml:space="preserve"> 000 0103010005 0000 810</t>
  </si>
  <si>
    <t xml:space="preserve">  Погашение бюджетами сельских поселений кредитов из других бюджетов бюджетной системы Российской Федерации в валюте Российской Федерации</t>
  </si>
  <si>
    <t xml:space="preserve"> 000 0103010010 0000 810</t>
  </si>
  <si>
    <t xml:space="preserve">  Погашение бюджетами городских поселений кредитов из других бюджетов бюджетной системы Российской Федерации в валюте Российской Федерации</t>
  </si>
  <si>
    <t xml:space="preserve"> 000 0103010013 0000 810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</si>
  <si>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</si>
  <si>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</si>
  <si>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</si>
  <si>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</si>
  <si>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</si>
  <si>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</si>
  <si>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юридическим лицам в валюте Российской Федерации</t>
  </si>
  <si>
    <t xml:space="preserve"> 000 0106050100 0000 600</t>
  </si>
  <si>
    <t xml:space="preserve">  Возврат бюджетных кредитов, предоставленных юридическим лицам из бюджетов субъектов Российской Федерации в валюте Российской Федерации</t>
  </si>
  <si>
    <t xml:space="preserve"> 000 0106050102 0000 640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</si>
  <si>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</si>
  <si>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</si>
  <si>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</si>
  <si>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</si>
  <si>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</si>
  <si>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 xml:space="preserve"> 000 0106050205 0000 640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</si>
  <si>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</si>
  <si>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</si>
  <si>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</si>
  <si>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</si>
  <si>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</si>
  <si>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</si>
  <si>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</si>
  <si>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 xml:space="preserve"> 000 0106050205 0000 540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</si>
  <si>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</si>
  <si>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</si>
  <si>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</si>
  <si>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</si>
  <si>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</si>
  <si>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 xml:space="preserve"> 000 0106100204 0000 550</t>
  </si>
  <si>
    <t xml:space="preserve">  Изменение остатков средств на счетах по учету средств бюджетов</t>
  </si>
  <si>
    <t xml:space="preserve"> 000 0105000000 0000 000</t>
  </si>
  <si>
    <t xml:space="preserve">  Увеличение остатков средств бюджетов</t>
  </si>
  <si>
    <t xml:space="preserve"> 000 0100000000 0000 500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</si>
  <si>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</si>
  <si>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</si>
  <si>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</si>
  <si>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</si>
  <si>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</si>
  <si>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</si>
  <si>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 xml:space="preserve">  Увеличение прочих остатков денежных средств бюджетов городских округов</t>
  </si>
  <si>
    <t xml:space="preserve"> 000 0105020104 0000 510</t>
  </si>
  <si>
    <t xml:space="preserve">  Увеличение прочих остатков денежных средств бюджетов муниципальных районов</t>
  </si>
  <si>
    <t xml:space="preserve"> 000 0105020105 0000 510</t>
  </si>
  <si>
    <t xml:space="preserve">  Увеличение прочих остатков денежных средств бюджетов территориальных фондов обязательного медицинского страхования</t>
  </si>
  <si>
    <t xml:space="preserve"> 000 0105020109 0000 510</t>
  </si>
  <si>
    <t xml:space="preserve">  Увеличение прочих остатков денежных средств бюджетов сельских поселений</t>
  </si>
  <si>
    <t xml:space="preserve"> 000 0105020110 0000 510</t>
  </si>
  <si>
    <t xml:space="preserve">  Увеличение прочих остатков денежных средств бюджетов городских поселений</t>
  </si>
  <si>
    <t xml:space="preserve"> 000 0105020113 0000 510</t>
  </si>
  <si>
    <t xml:space="preserve">  Уменьшение остатков средств бюджетов</t>
  </si>
  <si>
    <t xml:space="preserve"> 000 0100000000 0000 600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</si>
  <si>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</si>
  <si>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</si>
  <si>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</si>
  <si>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</si>
  <si>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</si>
  <si>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</si>
  <si>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 xml:space="preserve">  Уменьшение прочих остатков денежных средств бюджетов городских округов</t>
  </si>
  <si>
    <t xml:space="preserve"> 000 0105020104 0000 610</t>
  </si>
  <si>
    <t xml:space="preserve">  Уменьшение прочих остатков денежных средств бюджетов муниципальных районов</t>
  </si>
  <si>
    <t xml:space="preserve"> 000 0105020105 0000 610</t>
  </si>
  <si>
    <t xml:space="preserve">  Уменьшение прочих остатков денежных средств бюджетов территориальных фондов обязательного медицинского страхования</t>
  </si>
  <si>
    <t xml:space="preserve"> 000 0105020109 0000 610</t>
  </si>
  <si>
    <t xml:space="preserve">  Уменьшение прочих остатков денежных средств бюджетов сельских поселений</t>
  </si>
  <si>
    <t xml:space="preserve"> 000 0105020110 0000 610</t>
  </si>
  <si>
    <t xml:space="preserve">  Уменьшение прочих остатков денежных средств бюджетов городских поселений</t>
  </si>
  <si>
    <t xml:space="preserve"> 000 0105020113 0000 610</t>
  </si>
  <si>
    <t>СВОДКА ОБ ИСПОЛНЕНИИ КОНСОЛИДИРОВАННОГО БЮДЖЕТА ТВЕРСКОЙ ОБЛАСТИ
НА 1 АВГУСТА 2020 ГОДА</t>
  </si>
  <si>
    <t>Утверждено</t>
  </si>
  <si>
    <t>% исполнения</t>
  </si>
  <si>
    <t>Расходы - всего</t>
  </si>
  <si>
    <t>9600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</si>
  <si>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</si>
  <si>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</si>
  <si>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</si>
  <si>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</si>
  <si>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</si>
  <si>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</si>
  <si>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</si>
  <si>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</si>
  <si>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</si>
  <si>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</si>
  <si>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</si>
  <si>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</si>
  <si>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</si>
  <si>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</si>
  <si>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Международные отношения и международное сотрудничество</t>
  </si>
  <si>
    <t>0108</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</si>
  <si>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</si>
  <si>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</si>
  <si>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</si>
  <si>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</si>
  <si>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</si>
  <si>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</si>
  <si>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</si>
  <si>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</si>
  <si>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</si>
  <si>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</si>
  <si>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</si>
  <si>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</si>
  <si>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</si>
  <si>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</si>
  <si>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</si>
  <si>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</si>
  <si>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Миграционная политика</t>
  </si>
  <si>
    <t>0311</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</si>
  <si>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</si>
  <si>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</si>
  <si>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</si>
  <si>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</si>
  <si>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</si>
  <si>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</si>
  <si>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</si>
  <si>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</si>
  <si>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</si>
  <si>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</si>
  <si>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</si>
  <si>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</si>
  <si>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</si>
  <si>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</si>
  <si>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</si>
  <si>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</si>
  <si>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</si>
  <si>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</si>
  <si>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</si>
  <si>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</si>
  <si>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</si>
  <si>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</si>
  <si>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</si>
  <si>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</si>
  <si>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</si>
  <si>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</si>
  <si>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</si>
  <si>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</si>
  <si>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Другие вопросы в области жилищно-коммунального хозяйства</t>
  </si>
  <si>
    <t>0505</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</si>
  <si>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</si>
  <si>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</si>
  <si>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</si>
  <si>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</si>
  <si>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</si>
  <si>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</si>
  <si>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</si>
  <si>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</si>
  <si>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</si>
  <si>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</si>
  <si>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</si>
  <si>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</si>
  <si>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</si>
  <si>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</si>
  <si>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</si>
  <si>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</si>
  <si>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Среднее профессиональное образование</t>
  </si>
  <si>
    <t>0704</t>
  </si>
  <si>
    <t>Профессиональная подготовка, переподготовка и повышение квалификации</t>
  </si>
  <si>
    <t>0705</t>
  </si>
  <si>
    <t>Молодежная политика</t>
  </si>
  <si>
    <t>0707</t>
  </si>
  <si>
    <t>Другие вопросы в области образования</t>
  </si>
  <si>
    <t>0709</t>
  </si>
  <si>
    <t>КУЛЬТУРА, КИНЕМАТОГРАФИЯ</t>
  </si>
  <si>
    <t>0800</t>
  </si>
  <si>
    <t>Культура</t>
  </si>
  <si>
    <t>0801</t>
  </si>
  <si>
    <t>Кинематография</t>
  </si>
  <si>
    <t>0802</t>
  </si>
  <si>
    <t>Другие вопросы в области культуры, кинематографии</t>
  </si>
  <si>
    <t>0804</t>
  </si>
  <si>
    <t>ЗДРАВООХРАНЕНИЕ</t>
  </si>
  <si>
    <t>0900</t>
  </si>
  <si>
    <t>Стационарная медицинская помощь</t>
  </si>
  <si>
    <t>0901</t>
  </si>
  <si>
    <t>Амбулаторная помощь</t>
  </si>
  <si>
    <t>0902</t>
  </si>
  <si>
    <t>Медицинская помощь в дневных стационарах всех типов</t>
  </si>
  <si>
    <t>0903</t>
  </si>
  <si>
    <t>Скорая медицинская помощь</t>
  </si>
  <si>
    <t>0904</t>
  </si>
  <si>
    <t>Санаторно-оздоровительная помощь</t>
  </si>
  <si>
    <t>0905</t>
  </si>
  <si>
    <t>Заготовка, переработка, хранение и обеспечение безопасности донорской крови и ее компонентов</t>
  </si>
  <si>
    <t>0906</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</si>
  <si>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</si>
  <si>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</si>
  <si>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</si>
  <si>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</si>
  <si>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</si>
  <si>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</si>
  <si>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</si>
  <si>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</si>
  <si>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</si>
  <si>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</si>
  <si>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</si>
  <si>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</si>
  <si>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</si>
  <si>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</si>
  <si>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</si>
  <si>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</si>
  <si>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</si>
  <si>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</si>
  <si>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</si>
  <si>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</si>
  <si>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Спорт высших достижений</t>
  </si>
  <si>
    <t>1103</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</si>
  <si>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</si>
  <si>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</si>
  <si>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</si>
  <si>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</si>
  <si>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</si>
  <si>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</si>
  <si>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</si>
  <si>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</si>
  <si>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Другие вопросы в области средств массовой информации</t>
  </si>
  <si>
    <t>1204</t>
  </si>
  <si>
    <t>ОБСЛУЖИВАНИЕ ГОСУДАРСТВЕННОГО (МУНИЦИПАЛЬНОГО) ДОЛГА</t>
  </si>
  <si>
    <t>1300</t>
  </si>
  <si>
    <t>Обслуживание государственного (муниципального) внутреннего долга</t>
  </si>
  <si>
    <t>1301</t>
  </si>
  <si>
    <t>МЕЖБЮДЖЕТНЫЕ ТРАНСФЕРТЫ ОБЩЕГО ХАРАКТЕРА БЮДЖЕТАМ БЮДЖЕТНОЙ СИСТЕМЫ РОССИЙСКОЙ ФЕДЕРАЦИИ</t>
  </si>
  <si>
    <t>1400</t>
  </si>
  <si>
    <t>Иные дотации</t>
  </si>
  <si>
    <t>1402</t>
  </si>
  <si>
    <t>Прочие межбюджетные трансферты общего характера</t>
  </si>
  <si>
    <t>1403</t>
  </si>
  <si>
    <t>7900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</si>
  <si>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</si>
  <si>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000 2 02 25242 02 0000 150 </t>
  </si>
  <si>
    <t>Субвенции бюджетам субъектов Российской Федерации на улучшение экологического состояния гидрографической сети</t>
  </si>
  <si>
    <t xml:space="preserve">000 2 02 35090 02 0000 150 </t>
  </si>
  <si>
    <t>00010807131010000110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</si>
  <si>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</si>
  <si>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тыс.руб.</t>
  </si>
  <si>
    <t>Заместитель начальника управления сводного бюджетного планирования и анализа исполнения бюджета</t>
  </si>
  <si>
    <t>Цветков 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</si>
</sst>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_-* #,##0.0\ _₽_-;\-* #,##0.0\ _₽_-;_-* &quot;-&quot;?\ _₽_-;_-@_-"/>
  </numFmts>
  <fonts count="27" x14ac:knownFonts="1">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sz val="11"/>
      <color rgb="FF000000"/>
      <name val="Calibri"/>
      <family val="2"/>
      <charset val="204"/>
      <scheme val="minor"/>
    </font>
    <font>
      <b/>
      <sz val="8"/>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sz val="10"/>
      <color rgb="FF000000"/>
      <name val="Arial"/>
      <family val="2"/>
      <charset val="204"/>
    </font>
    <font>
      <sz val="11"/>
      <name val="Calibri"/>
      <family val="2"/>
      <scheme val="minor"/>
    </font>
    <font>
      <sz val="11"/>
      <name val="Times New Roman"/>
      <family val="1"/>
      <charset val="204"/>
    </font>
    <font>
      <b/>
      <sz val="12"/>
      <color rgb="FF000000"/>
      <name val="Times New Roman"/>
      <family val="1"/>
      <charset val="204"/>
    </font>
    <font>
      <b/>
      <sz val="10"/>
      <name val="Times New Roman"/>
      <family val="1"/>
      <charset val="204"/>
    </font>
    <font>
      <b/>
      <sz val="11"/>
      <color rgb="FF000000"/>
      <name val="Times New Roman"/>
      <family val="1"/>
      <charset val="204"/>
    </font>
    <font>
      <b/>
      <sz val="11"/>
      <name val="Times New Roman"/>
      <family val="1"/>
      <charset val="204"/>
    </font>
    <font>
      <b/>
      <sz val="11"/>
      <name val="Calibri"/>
      <family val="2"/>
      <scheme val="minor"/>
    </font>
    <font>
      <sz val="10"/>
      <color rgb="FF000000"/>
      <name val="Times New Roman"/>
      <family val="1"/>
      <charset val="204"/>
    </font>
    <font>
      <sz val="10"/>
      <name val="Times New Roman"/>
      <family val="1"/>
      <charset val="204"/>
    </font>
    <font>
      <b/>
      <sz val="10"/>
      <color rgb="FF00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5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style="hair">
        <color rgb="FF000000"/>
      </right>
      <top/>
      <bottom/>
      <diagonal/>
    </border>
    <border>
      <left style="hair">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right style="medium">
        <color rgb="FF000000"/>
      </right>
      <top style="hair">
        <color rgb="FF000000"/>
      </top>
      <bottom/>
      <diagonal/>
    </border>
    <border>
      <left style="thin">
        <color rgb="FF000000"/>
      </left>
      <right style="medium">
        <color rgb="FF000000"/>
      </right>
      <top style="hair">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71">
    <xf numFmtId="0" fontId="0" fillId="0" borderId="0"/>
    <xf numFmtId="0" fontId="1" fillId="0" borderId="1"/>
    <xf numFmtId="0" fontId="2" fillId="0" borderId="1">
      <alignment horizontal="center" wrapText="1"/>
    </xf>
    <xf numFmtId="0" fontId="3" fillId="0" borderId="1"/>
    <xf numFmtId="0" fontId="3" fillId="0" borderId="2"/>
    <xf numFmtId="0" fontId="4" fillId="0" borderId="1"/>
    <xf numFmtId="0" fontId="5" fillId="0" borderId="1"/>
    <xf numFmtId="0" fontId="6" fillId="0" borderId="3">
      <alignment horizontal="center"/>
    </xf>
    <xf numFmtId="0" fontId="6" fillId="0" borderId="4">
      <alignment horizontal="center"/>
    </xf>
    <xf numFmtId="0" fontId="4" fillId="0" borderId="5"/>
    <xf numFmtId="0" fontId="6" fillId="0" borderId="1">
      <alignment horizontal="center"/>
    </xf>
    <xf numFmtId="0" fontId="6" fillId="0" borderId="1">
      <alignment horizontal="left"/>
    </xf>
    <xf numFmtId="0" fontId="7" fillId="0" borderId="1">
      <alignment horizontal="center" vertical="top"/>
    </xf>
    <xf numFmtId="49" fontId="8" fillId="0" borderId="1">
      <alignment horizontal="right"/>
    </xf>
    <xf numFmtId="49" fontId="8" fillId="0" borderId="6">
      <alignment horizontal="right"/>
    </xf>
    <xf numFmtId="49" fontId="4" fillId="0" borderId="7">
      <alignment horizontal="center"/>
    </xf>
    <xf numFmtId="0" fontId="4" fillId="0" borderId="8"/>
    <xf numFmtId="49" fontId="4" fillId="0" borderId="1">
      <alignment horizontal="center"/>
    </xf>
    <xf numFmtId="49" fontId="6" fillId="0" borderId="1">
      <alignment horizontal="right"/>
    </xf>
    <xf numFmtId="0" fontId="6" fillId="0" borderId="1"/>
    <xf numFmtId="0" fontId="6" fillId="0" borderId="1">
      <alignment horizontal="right"/>
    </xf>
    <xf numFmtId="0" fontId="6" fillId="0" borderId="6">
      <alignment horizontal="right"/>
    </xf>
    <xf numFmtId="164" fontId="6" fillId="0" borderId="9">
      <alignment horizontal="center"/>
    </xf>
    <xf numFmtId="164" fontId="6" fillId="0" borderId="1">
      <alignment horizontal="center"/>
    </xf>
    <xf numFmtId="49" fontId="6" fillId="0" borderId="1"/>
    <xf numFmtId="0" fontId="6" fillId="0" borderId="10">
      <alignment horizontal="center"/>
    </xf>
    <xf numFmtId="0" fontId="6" fillId="0" borderId="2">
      <alignment wrapText="1"/>
    </xf>
    <xf numFmtId="49" fontId="6" fillId="0" borderId="11">
      <alignment horizontal="center"/>
    </xf>
    <xf numFmtId="49" fontId="6" fillId="0" borderId="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0" fontId="9" fillId="0" borderId="16"/>
    <xf numFmtId="0" fontId="1" fillId="0" borderId="1">
      <alignment horizontal="center"/>
    </xf>
    <xf numFmtId="49" fontId="6" fillId="0" borderId="17">
      <alignment horizontal="center" vertical="center" wrapText="1"/>
    </xf>
    <xf numFmtId="0" fontId="6" fillId="0" borderId="17">
      <alignment horizontal="center" vertical="center" wrapText="1"/>
    </xf>
    <xf numFmtId="49" fontId="6" fillId="0" borderId="4">
      <alignment horizontal="center" vertical="center" wrapText="1"/>
    </xf>
    <xf numFmtId="0" fontId="6" fillId="0" borderId="18">
      <alignment horizontal="left" wrapText="1"/>
    </xf>
    <xf numFmtId="49" fontId="6" fillId="0" borderId="19">
      <alignment horizontal="center" wrapText="1"/>
    </xf>
    <xf numFmtId="49" fontId="6" fillId="0" borderId="20">
      <alignment horizontal="center"/>
    </xf>
    <xf numFmtId="4" fontId="6" fillId="0" borderId="17">
      <alignment horizontal="right"/>
    </xf>
    <xf numFmtId="4" fontId="6" fillId="0" borderId="18">
      <alignment horizontal="right"/>
    </xf>
    <xf numFmtId="0" fontId="6" fillId="0" borderId="21">
      <alignment horizontal="left" wrapText="1" indent="1"/>
    </xf>
    <xf numFmtId="49" fontId="6" fillId="0" borderId="22">
      <alignment horizontal="center" wrapText="1"/>
    </xf>
    <xf numFmtId="49" fontId="6" fillId="0" borderId="23">
      <alignment horizontal="center"/>
    </xf>
    <xf numFmtId="49" fontId="6" fillId="0" borderId="21">
      <alignment horizontal="center"/>
    </xf>
    <xf numFmtId="0" fontId="6" fillId="0" borderId="24">
      <alignment horizontal="left" wrapText="1" indent="2"/>
    </xf>
    <xf numFmtId="49" fontId="6" fillId="0" borderId="25">
      <alignment horizontal="center"/>
    </xf>
    <xf numFmtId="49" fontId="6" fillId="0" borderId="26">
      <alignment horizontal="center"/>
    </xf>
    <xf numFmtId="4" fontId="6" fillId="0" borderId="26">
      <alignment horizontal="right"/>
    </xf>
    <xf numFmtId="4" fontId="6" fillId="0" borderId="24">
      <alignment horizontal="right"/>
    </xf>
    <xf numFmtId="0" fontId="6" fillId="0" borderId="27"/>
    <xf numFmtId="0" fontId="6" fillId="2" borderId="27"/>
    <xf numFmtId="0" fontId="6" fillId="0" borderId="1">
      <alignment horizontal="left" wrapText="1"/>
    </xf>
    <xf numFmtId="49" fontId="6" fillId="0" borderId="1">
      <alignment horizontal="center" wrapText="1"/>
    </xf>
    <xf numFmtId="49" fontId="1" fillId="0" borderId="1"/>
    <xf numFmtId="0" fontId="6" fillId="0" borderId="2">
      <alignment horizontal="left"/>
    </xf>
    <xf numFmtId="49" fontId="6" fillId="0" borderId="2"/>
    <xf numFmtId="0" fontId="6" fillId="0" borderId="2"/>
    <xf numFmtId="0" fontId="4" fillId="0" borderId="2"/>
    <xf numFmtId="0" fontId="6" fillId="0" borderId="28">
      <alignment horizontal="left" wrapText="1"/>
    </xf>
    <xf numFmtId="49" fontId="6" fillId="0" borderId="26">
      <alignment horizontal="center" wrapText="1"/>
    </xf>
    <xf numFmtId="0" fontId="6" fillId="0" borderId="24">
      <alignment horizontal="left" wrapText="1"/>
    </xf>
    <xf numFmtId="0" fontId="6" fillId="0" borderId="29">
      <alignment horizontal="left" wrapText="1" indent="1"/>
    </xf>
    <xf numFmtId="49" fontId="6" fillId="0" borderId="30">
      <alignment horizontal="center" wrapText="1"/>
    </xf>
    <xf numFmtId="49" fontId="6" fillId="0" borderId="17">
      <alignment horizontal="center"/>
    </xf>
    <xf numFmtId="49" fontId="6" fillId="0" borderId="18">
      <alignment horizontal="center"/>
    </xf>
    <xf numFmtId="0" fontId="6" fillId="0" borderId="31"/>
    <xf numFmtId="0" fontId="1" fillId="0" borderId="32">
      <alignment horizontal="left" wrapText="1"/>
    </xf>
    <xf numFmtId="0" fontId="6" fillId="0" borderId="33">
      <alignment horizontal="center" wrapText="1"/>
    </xf>
    <xf numFmtId="49" fontId="6" fillId="0" borderId="34">
      <alignment horizontal="center" wrapText="1"/>
    </xf>
    <xf numFmtId="4" fontId="6" fillId="0" borderId="20">
      <alignment horizontal="right"/>
    </xf>
    <xf numFmtId="0" fontId="1" fillId="0" borderId="35">
      <alignment horizontal="left" wrapText="1"/>
    </xf>
    <xf numFmtId="4" fontId="6" fillId="0" borderId="35">
      <alignment horizontal="right"/>
    </xf>
    <xf numFmtId="0" fontId="6" fillId="0" borderId="1">
      <alignment horizontal="center" wrapText="1"/>
    </xf>
    <xf numFmtId="0" fontId="1" fillId="0" borderId="2"/>
    <xf numFmtId="49" fontId="6" fillId="0" borderId="2">
      <alignment horizontal="left"/>
    </xf>
    <xf numFmtId="0" fontId="6" fillId="0" borderId="36">
      <alignment horizontal="left" wrapText="1"/>
    </xf>
    <xf numFmtId="0" fontId="6" fillId="0" borderId="37">
      <alignment horizontal="left" wrapText="1"/>
    </xf>
    <xf numFmtId="0" fontId="6" fillId="0" borderId="38">
      <alignment horizontal="left" wrapText="1"/>
    </xf>
    <xf numFmtId="0" fontId="6" fillId="0" borderId="39">
      <alignment horizontal="left" wrapText="1"/>
    </xf>
    <xf numFmtId="0" fontId="4" fillId="0" borderId="23"/>
    <xf numFmtId="0" fontId="4" fillId="0" borderId="21"/>
    <xf numFmtId="0" fontId="6" fillId="0" borderId="36">
      <alignment horizontal="left" wrapText="1" indent="1"/>
    </xf>
    <xf numFmtId="49" fontId="6" fillId="0" borderId="25">
      <alignment horizontal="center" wrapText="1"/>
    </xf>
    <xf numFmtId="0" fontId="6" fillId="0" borderId="37">
      <alignment horizontal="left" wrapText="1" indent="1"/>
    </xf>
    <xf numFmtId="0" fontId="6" fillId="0" borderId="38">
      <alignment horizontal="left" wrapText="1" indent="2"/>
    </xf>
    <xf numFmtId="0" fontId="6" fillId="0" borderId="39">
      <alignment horizontal="left" wrapText="1" indent="2"/>
    </xf>
    <xf numFmtId="0" fontId="6" fillId="0" borderId="37">
      <alignment horizontal="left" wrapText="1" indent="2"/>
    </xf>
    <xf numFmtId="49" fontId="6" fillId="0" borderId="25">
      <alignment horizontal="center" shrinkToFit="1"/>
    </xf>
    <xf numFmtId="49" fontId="6" fillId="0" borderId="26">
      <alignment horizontal="center" shrinkToFit="1"/>
    </xf>
    <xf numFmtId="0" fontId="10" fillId="0" borderId="27"/>
    <xf numFmtId="0" fontId="11" fillId="0" borderId="40">
      <alignment horizontal="center" vertical="center" textRotation="90" wrapText="1"/>
    </xf>
    <xf numFmtId="0" fontId="6" fillId="0" borderId="17">
      <alignment horizontal="center" vertical="top" wrapText="1"/>
    </xf>
    <xf numFmtId="0" fontId="6" fillId="0" borderId="17">
      <alignment horizontal="center" vertical="top"/>
    </xf>
    <xf numFmtId="49" fontId="6" fillId="0" borderId="17">
      <alignment horizontal="center" vertical="top" wrapText="1"/>
    </xf>
    <xf numFmtId="0" fontId="1" fillId="0" borderId="41"/>
    <xf numFmtId="49" fontId="1" fillId="0" borderId="19">
      <alignment horizontal="center"/>
    </xf>
    <xf numFmtId="0" fontId="9" fillId="0" borderId="8"/>
    <xf numFmtId="49" fontId="12" fillId="0" borderId="42">
      <alignment horizontal="left" vertical="center" wrapText="1"/>
    </xf>
    <xf numFmtId="49" fontId="1" fillId="0" borderId="30">
      <alignment horizontal="center" vertical="center" wrapText="1"/>
    </xf>
    <xf numFmtId="49" fontId="6" fillId="0" borderId="39">
      <alignment horizontal="left" vertical="center" wrapText="1" indent="2"/>
    </xf>
    <xf numFmtId="49" fontId="6" fillId="0" borderId="22">
      <alignment horizontal="center" vertical="center" wrapText="1"/>
    </xf>
    <xf numFmtId="0" fontId="6" fillId="0" borderId="23"/>
    <xf numFmtId="4" fontId="6" fillId="0" borderId="23">
      <alignment horizontal="right"/>
    </xf>
    <xf numFmtId="4" fontId="6" fillId="0" borderId="21">
      <alignment horizontal="right"/>
    </xf>
    <xf numFmtId="49" fontId="6" fillId="0" borderId="37">
      <alignment horizontal="left" vertical="center" wrapText="1" indent="3"/>
    </xf>
    <xf numFmtId="49" fontId="6" fillId="0" borderId="25">
      <alignment horizontal="center" vertical="center" wrapText="1"/>
    </xf>
    <xf numFmtId="49" fontId="6" fillId="0" borderId="42">
      <alignment horizontal="left" vertical="center" wrapText="1" indent="3"/>
    </xf>
    <xf numFmtId="49" fontId="6" fillId="0" borderId="30">
      <alignment horizontal="center" vertical="center" wrapText="1"/>
    </xf>
    <xf numFmtId="49" fontId="6" fillId="0" borderId="43">
      <alignment horizontal="left" vertical="center" wrapText="1" indent="3"/>
    </xf>
    <xf numFmtId="0" fontId="12" fillId="0" borderId="41">
      <alignment horizontal="left" vertical="center" wrapText="1"/>
    </xf>
    <xf numFmtId="0" fontId="11" fillId="0" borderId="13">
      <alignment horizontal="center" vertical="center" textRotation="90" wrapText="1"/>
    </xf>
    <xf numFmtId="49" fontId="6" fillId="0" borderId="13">
      <alignment horizontal="left" vertical="center" wrapText="1" indent="3"/>
    </xf>
    <xf numFmtId="49" fontId="6" fillId="0" borderId="13">
      <alignment horizontal="center" vertical="center" wrapText="1"/>
    </xf>
    <xf numFmtId="4" fontId="6" fillId="0" borderId="13">
      <alignment horizontal="right"/>
    </xf>
    <xf numFmtId="0" fontId="4" fillId="0" borderId="13"/>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1" fillId="0" borderId="1">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0" fontId="11" fillId="0" borderId="3">
      <alignment horizontal="center" vertical="center" textRotation="90" wrapText="1"/>
    </xf>
    <xf numFmtId="49" fontId="1" fillId="0" borderId="19">
      <alignment horizontal="center" vertical="center" wrapText="1"/>
    </xf>
    <xf numFmtId="0" fontId="6" fillId="0" borderId="21"/>
    <xf numFmtId="49" fontId="6" fillId="0" borderId="44">
      <alignment horizontal="center" vertical="center" wrapText="1"/>
    </xf>
    <xf numFmtId="4" fontId="6" fillId="0" borderId="4">
      <alignment horizontal="right"/>
    </xf>
    <xf numFmtId="4" fontId="6" fillId="0" borderId="45">
      <alignment horizontal="right"/>
    </xf>
    <xf numFmtId="0" fontId="11" fillId="0" borderId="1">
      <alignment horizontal="center" vertical="center" textRotation="90"/>
    </xf>
    <xf numFmtId="0" fontId="11" fillId="0" borderId="3">
      <alignment horizontal="center" vertical="center" textRotation="90"/>
    </xf>
    <xf numFmtId="49" fontId="12" fillId="0" borderId="41">
      <alignment horizontal="left" vertical="center" wrapText="1"/>
    </xf>
    <xf numFmtId="0" fontId="4" fillId="0" borderId="27"/>
    <xf numFmtId="0" fontId="11" fillId="0" borderId="17">
      <alignment horizontal="center" vertical="center" textRotation="90"/>
    </xf>
    <xf numFmtId="0" fontId="6" fillId="0" borderId="19">
      <alignment horizontal="center" vertical="center"/>
    </xf>
    <xf numFmtId="0" fontId="6" fillId="0" borderId="42">
      <alignment horizontal="left" vertical="center" wrapText="1"/>
    </xf>
    <xf numFmtId="0" fontId="6" fillId="0" borderId="22">
      <alignment horizontal="center" vertical="center"/>
    </xf>
    <xf numFmtId="0" fontId="6" fillId="0" borderId="25">
      <alignment horizontal="center" vertical="center"/>
    </xf>
    <xf numFmtId="0" fontId="6" fillId="0" borderId="30">
      <alignment horizontal="center" vertical="center"/>
    </xf>
    <xf numFmtId="0" fontId="6" fillId="0" borderId="43">
      <alignment horizontal="left" vertical="center" wrapText="1"/>
    </xf>
    <xf numFmtId="49" fontId="12" fillId="0" borderId="46">
      <alignment horizontal="left" vertical="center" wrapText="1"/>
    </xf>
    <xf numFmtId="49" fontId="6" fillId="0" borderId="20">
      <alignment horizontal="center" vertical="center"/>
    </xf>
    <xf numFmtId="49" fontId="6" fillId="0" borderId="47">
      <alignment horizontal="left" vertical="center" wrapText="1"/>
    </xf>
    <xf numFmtId="49" fontId="6" fillId="0" borderId="23">
      <alignment horizontal="center" vertical="center"/>
    </xf>
    <xf numFmtId="49" fontId="6" fillId="0" borderId="26">
      <alignment horizontal="center" vertical="center"/>
    </xf>
    <xf numFmtId="49" fontId="6" fillId="0" borderId="17">
      <alignment horizontal="center" vertical="center"/>
    </xf>
    <xf numFmtId="49" fontId="6" fillId="0" borderId="48">
      <alignment horizontal="left" vertical="center" wrapText="1"/>
    </xf>
    <xf numFmtId="49" fontId="6" fillId="0" borderId="2">
      <alignment horizontal="center" wrapText="1"/>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13" fillId="0" borderId="2">
      <alignment wrapText="1"/>
    </xf>
    <xf numFmtId="0" fontId="14" fillId="0" borderId="2"/>
    <xf numFmtId="0" fontId="13" fillId="0" borderId="17">
      <alignment wrapText="1"/>
    </xf>
    <xf numFmtId="0" fontId="13" fillId="0" borderId="13">
      <alignment wrapText="1"/>
    </xf>
    <xf numFmtId="0" fontId="14" fillId="0" borderId="13"/>
    <xf numFmtId="0" fontId="16" fillId="0" borderId="0"/>
    <xf numFmtId="0" fontId="16" fillId="0" borderId="0"/>
    <xf numFmtId="0" fontId="16" fillId="0" borderId="0"/>
    <xf numFmtId="0" fontId="10" fillId="0" borderId="1"/>
    <xf numFmtId="0" fontId="10" fillId="0" borderId="1"/>
    <xf numFmtId="0" fontId="15" fillId="3" borderId="1"/>
    <xf numFmtId="0" fontId="10" fillId="0" borderId="1"/>
  </cellStyleXfs>
  <cellXfs count="44">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6" applyNumberFormat="1" applyProtection="1"/>
    <xf numFmtId="0" fontId="6" fillId="0" borderId="1" xfId="11" applyNumberFormat="1" applyProtection="1">
      <alignment horizontal="left"/>
    </xf>
    <xf numFmtId="49" fontId="6" fillId="0" borderId="1" xfId="24" applyNumberFormat="1" applyProtection="1"/>
    <xf numFmtId="49" fontId="19" fillId="0" borderId="49" xfId="0" applyNumberFormat="1" applyFont="1" applyFill="1" applyBorder="1" applyAlignment="1">
      <alignment horizontal="center" vertical="center" wrapText="1"/>
    </xf>
    <xf numFmtId="0" fontId="18" fillId="0" borderId="1" xfId="12" applyNumberFormat="1" applyFont="1" applyAlignment="1" applyProtection="1">
      <alignment horizontal="center" vertical="top" wrapText="1"/>
    </xf>
    <xf numFmtId="49" fontId="19" fillId="0" borderId="49" xfId="0" applyNumberFormat="1" applyFont="1" applyFill="1" applyBorder="1" applyAlignment="1">
      <alignment horizontal="center" vertical="center" wrapText="1"/>
    </xf>
    <xf numFmtId="0" fontId="2" fillId="0" borderId="1" xfId="2">
      <alignment horizontal="center" wrapText="1"/>
    </xf>
    <xf numFmtId="49" fontId="25" fillId="0" borderId="17" xfId="39" applyNumberFormat="1" applyFont="1" applyProtection="1">
      <alignment horizontal="center" vertical="center" wrapText="1"/>
    </xf>
    <xf numFmtId="49" fontId="25" fillId="0" borderId="17" xfId="39" applyFont="1">
      <alignment horizontal="center" vertical="center" wrapText="1"/>
    </xf>
    <xf numFmtId="49" fontId="25" fillId="0" borderId="17" xfId="39" applyNumberFormat="1" applyFont="1" applyProtection="1">
      <alignment horizontal="center" vertical="center" wrapText="1"/>
    </xf>
    <xf numFmtId="49" fontId="25" fillId="0" borderId="53" xfId="39" applyNumberFormat="1" applyFont="1" applyBorder="1" applyProtection="1">
      <alignment horizontal="center" vertical="center" wrapText="1"/>
    </xf>
    <xf numFmtId="0" fontId="22" fillId="0" borderId="0" xfId="0" applyFont="1" applyProtection="1">
      <protection locked="0"/>
    </xf>
    <xf numFmtId="0" fontId="20" fillId="0" borderId="52" xfId="42" applyNumberFormat="1" applyFont="1" applyBorder="1" applyAlignment="1" applyProtection="1">
      <alignment horizontal="left" vertical="top" wrapText="1"/>
    </xf>
    <xf numFmtId="165" fontId="21" fillId="0" borderId="49" xfId="0" applyNumberFormat="1" applyFont="1" applyBorder="1" applyAlignment="1" applyProtection="1">
      <alignment vertical="top"/>
      <protection locked="0"/>
    </xf>
    <xf numFmtId="0" fontId="20" fillId="0" borderId="50" xfId="51" applyNumberFormat="1" applyFont="1" applyBorder="1" applyAlignment="1" applyProtection="1">
      <alignment horizontal="left" vertical="top" wrapText="1"/>
    </xf>
    <xf numFmtId="0" fontId="13" fillId="0" borderId="50" xfId="51" applyNumberFormat="1" applyFont="1" applyBorder="1" applyAlignment="1" applyProtection="1">
      <alignment horizontal="left" vertical="top" wrapText="1"/>
    </xf>
    <xf numFmtId="165" fontId="17" fillId="0" borderId="49" xfId="0" applyNumberFormat="1" applyFont="1" applyBorder="1" applyAlignment="1" applyProtection="1">
      <alignment vertical="top"/>
      <protection locked="0"/>
    </xf>
    <xf numFmtId="0" fontId="23" fillId="0" borderId="50" xfId="51" applyNumberFormat="1" applyFont="1" applyBorder="1" applyAlignment="1" applyProtection="1">
      <alignment horizontal="left" vertical="top" wrapText="1"/>
    </xf>
    <xf numFmtId="0" fontId="13" fillId="0" borderId="5" xfId="51" applyNumberFormat="1" applyFont="1" applyBorder="1" applyAlignment="1" applyProtection="1">
      <alignment horizontal="left" vertical="top" wrapText="1"/>
    </xf>
    <xf numFmtId="0" fontId="20" fillId="0" borderId="51" xfId="51" applyNumberFormat="1" applyFont="1" applyBorder="1" applyAlignment="1" applyProtection="1">
      <alignment horizontal="left" vertical="top" wrapText="1"/>
    </xf>
    <xf numFmtId="165" fontId="17" fillId="0" borderId="49" xfId="0" applyNumberFormat="1" applyFont="1" applyFill="1" applyBorder="1" applyAlignment="1" applyProtection="1">
      <alignment vertical="top"/>
      <protection locked="0"/>
    </xf>
    <xf numFmtId="49" fontId="25" fillId="0" borderId="52" xfId="39" applyFont="1" applyBorder="1">
      <alignment horizontal="center" vertical="center" wrapText="1"/>
    </xf>
    <xf numFmtId="49" fontId="20" fillId="0" borderId="51" xfId="44" applyNumberFormat="1" applyFont="1" applyBorder="1" applyAlignment="1" applyProtection="1">
      <alignment horizontal="center" vertical="top"/>
    </xf>
    <xf numFmtId="49" fontId="20" fillId="0" borderId="51" xfId="53" applyNumberFormat="1" applyFont="1" applyBorder="1" applyAlignment="1" applyProtection="1">
      <alignment horizontal="center" vertical="top"/>
    </xf>
    <xf numFmtId="49" fontId="13" fillId="0" borderId="51" xfId="53" applyNumberFormat="1" applyFont="1" applyBorder="1" applyAlignment="1" applyProtection="1">
      <alignment horizontal="center" vertical="top"/>
    </xf>
    <xf numFmtId="49" fontId="24" fillId="0" borderId="51" xfId="0" applyNumberFormat="1" applyFont="1" applyFill="1" applyBorder="1" applyAlignment="1">
      <alignment horizontal="center" vertical="top" shrinkToFit="1"/>
    </xf>
    <xf numFmtId="49" fontId="23" fillId="0" borderId="51" xfId="53" applyNumberFormat="1" applyFont="1" applyBorder="1" applyAlignment="1" applyProtection="1">
      <alignment horizontal="center" vertical="top"/>
    </xf>
    <xf numFmtId="49" fontId="1" fillId="0" borderId="51" xfId="44" applyNumberFormat="1" applyFont="1" applyBorder="1" applyAlignment="1" applyProtection="1">
      <alignment horizontal="center" vertical="top"/>
    </xf>
    <xf numFmtId="49" fontId="1" fillId="0" borderId="51" xfId="53" applyNumberFormat="1" applyFont="1" applyBorder="1" applyAlignment="1" applyProtection="1">
      <alignment horizontal="center" vertical="top"/>
    </xf>
    <xf numFmtId="49" fontId="13" fillId="0" borderId="51" xfId="95" applyNumberFormat="1" applyFont="1" applyBorder="1" applyAlignment="1" applyProtection="1">
      <alignment horizontal="center" vertical="top" shrinkToFit="1"/>
    </xf>
    <xf numFmtId="49" fontId="20" fillId="0" borderId="51" xfId="95" applyNumberFormat="1" applyFont="1" applyBorder="1" applyAlignment="1" applyProtection="1">
      <alignment horizontal="center" vertical="top" shrinkToFit="1"/>
    </xf>
    <xf numFmtId="49" fontId="25" fillId="0" borderId="49" xfId="39" applyNumberFormat="1" applyFont="1" applyBorder="1" applyProtection="1">
      <alignment horizontal="center" vertical="center" wrapText="1"/>
    </xf>
    <xf numFmtId="165" fontId="17" fillId="0" borderId="49" xfId="0" applyNumberFormat="1" applyFont="1" applyBorder="1" applyAlignment="1" applyProtection="1">
      <alignment horizontal="center" vertical="top"/>
      <protection locked="0"/>
    </xf>
    <xf numFmtId="0" fontId="20" fillId="0" borderId="1" xfId="5" applyNumberFormat="1" applyFont="1" applyAlignment="1" applyProtection="1">
      <alignment horizontal="right"/>
    </xf>
    <xf numFmtId="0" fontId="19" fillId="0" borderId="0" xfId="0" applyFont="1" applyFill="1" applyAlignment="1">
      <alignment horizontal="left" wrapText="1"/>
    </xf>
    <xf numFmtId="0" fontId="26" fillId="0" borderId="0" xfId="0" applyFont="1" applyFill="1" applyAlignment="1">
      <alignment horizontal="left"/>
    </xf>
    <xf numFmtId="0" fontId="13" fillId="0" borderId="1" xfId="51" applyNumberFormat="1" applyFont="1" applyBorder="1" applyAlignment="1" applyProtection="1">
      <alignment horizontal="left" vertical="top" wrapText="1"/>
    </xf>
    <xf numFmtId="49" fontId="13" fillId="0" borderId="1" xfId="95" applyNumberFormat="1" applyFont="1" applyBorder="1" applyAlignment="1" applyProtection="1">
      <alignment horizontal="center" vertical="top" shrinkToFit="1"/>
    </xf>
    <xf numFmtId="165" fontId="17" fillId="0" borderId="1" xfId="0" applyNumberFormat="1" applyFont="1" applyBorder="1" applyAlignment="1" applyProtection="1">
      <alignment vertical="top"/>
      <protection locked="0"/>
    </xf>
    <xf numFmtId="0" fontId="19" fillId="0" borderId="0" xfId="0" applyFont="1" applyFill="1" applyAlignment="1">
      <alignment horizontal="right"/>
    </xf>
  </cellXfs>
  <cellStyles count="171">
    <cellStyle name="br" xfId="166"/>
    <cellStyle name="col" xfId="165"/>
    <cellStyle name="style0" xfId="167"/>
    <cellStyle name="td" xfId="168"/>
    <cellStyle name="tr" xfId="164"/>
    <cellStyle name="xl100" xfId="78"/>
    <cellStyle name="xl101" xfId="80"/>
    <cellStyle name="xl102" xfId="82"/>
    <cellStyle name="xl103" xfId="84"/>
    <cellStyle name="xl104" xfId="88"/>
    <cellStyle name="xl105" xfId="91"/>
    <cellStyle name="xl106" xfId="93"/>
    <cellStyle name="xl107" xfId="79"/>
    <cellStyle name="xl108" xfId="81"/>
    <cellStyle name="xl109" xfId="89"/>
    <cellStyle name="xl110" xfId="94"/>
    <cellStyle name="xl111" xfId="95"/>
    <cellStyle name="xl112" xfId="96"/>
    <cellStyle name="xl113" xfId="83"/>
    <cellStyle name="xl114" xfId="85"/>
    <cellStyle name="xl115" xfId="90"/>
    <cellStyle name="xl116" xfId="92"/>
    <cellStyle name="xl117" xfId="86"/>
    <cellStyle name="xl118" xfId="87"/>
    <cellStyle name="xl119" xfId="97"/>
    <cellStyle name="xl120" xfId="117"/>
    <cellStyle name="xl121" xfId="122"/>
    <cellStyle name="xl122" xfId="126"/>
    <cellStyle name="xl123" xfId="130"/>
    <cellStyle name="xl124" xfId="136"/>
    <cellStyle name="xl125" xfId="137"/>
    <cellStyle name="xl126" xfId="140"/>
    <cellStyle name="xl127" xfId="121"/>
    <cellStyle name="xl128" xfId="159"/>
    <cellStyle name="xl129" xfId="162"/>
    <cellStyle name="xl130" xfId="98"/>
    <cellStyle name="xl131" xfId="101"/>
    <cellStyle name="xl132" xfId="104"/>
    <cellStyle name="xl133" xfId="106"/>
    <cellStyle name="xl134" xfId="111"/>
    <cellStyle name="xl135" xfId="113"/>
    <cellStyle name="xl136" xfId="115"/>
    <cellStyle name="xl137" xfId="116"/>
    <cellStyle name="xl138" xfId="118"/>
    <cellStyle name="xl139" xfId="123"/>
    <cellStyle name="xl140" xfId="127"/>
    <cellStyle name="xl141" xfId="138"/>
    <cellStyle name="xl142" xfId="142"/>
    <cellStyle name="xl143" xfId="146"/>
    <cellStyle name="xl144" xfId="147"/>
    <cellStyle name="xl145" xfId="149"/>
    <cellStyle name="xl146" xfId="153"/>
    <cellStyle name="xl147" xfId="102"/>
    <cellStyle name="xl148" xfId="105"/>
    <cellStyle name="xl149" xfId="107"/>
    <cellStyle name="xl150" xfId="112"/>
    <cellStyle name="xl151" xfId="114"/>
    <cellStyle name="xl152" xfId="119"/>
    <cellStyle name="xl153" xfId="124"/>
    <cellStyle name="xl154" xfId="128"/>
    <cellStyle name="xl155" xfId="131"/>
    <cellStyle name="xl156" xfId="133"/>
    <cellStyle name="xl157" xfId="139"/>
    <cellStyle name="xl158" xfId="141"/>
    <cellStyle name="xl159" xfId="143"/>
    <cellStyle name="xl160" xfId="144"/>
    <cellStyle name="xl161" xfId="145"/>
    <cellStyle name="xl162" xfId="148"/>
    <cellStyle name="xl163" xfId="150"/>
    <cellStyle name="xl164" xfId="151"/>
    <cellStyle name="xl165" xfId="152"/>
    <cellStyle name="xl166" xfId="100"/>
    <cellStyle name="xl167" xfId="108"/>
    <cellStyle name="xl168" xfId="120"/>
    <cellStyle name="xl169" xfId="125"/>
    <cellStyle name="xl170" xfId="129"/>
    <cellStyle name="xl171" xfId="134"/>
    <cellStyle name="xl172" xfId="154"/>
    <cellStyle name="xl173" xfId="157"/>
    <cellStyle name="xl174" xfId="160"/>
    <cellStyle name="xl175" xfId="163"/>
    <cellStyle name="xl176" xfId="155"/>
    <cellStyle name="xl177" xfId="158"/>
    <cellStyle name="xl178" xfId="156"/>
    <cellStyle name="xl179" xfId="109"/>
    <cellStyle name="xl180" xfId="99"/>
    <cellStyle name="xl181" xfId="110"/>
    <cellStyle name="xl182" xfId="132"/>
    <cellStyle name="xl183" xfId="135"/>
    <cellStyle name="xl184" xfId="161"/>
    <cellStyle name="xl185" xfId="103"/>
    <cellStyle name="xl21" xfId="169"/>
    <cellStyle name="xl22" xfId="1"/>
    <cellStyle name="xl23" xfId="6"/>
    <cellStyle name="xl24" xfId="11"/>
    <cellStyle name="xl25" xfId="19"/>
    <cellStyle name="xl26" xfId="35"/>
    <cellStyle name="xl27" xfId="5"/>
    <cellStyle name="xl28" xfId="39"/>
    <cellStyle name="xl29" xfId="42"/>
    <cellStyle name="xl30" xfId="47"/>
    <cellStyle name="xl31" xfId="51"/>
    <cellStyle name="xl32" xfId="170"/>
    <cellStyle name="xl33" xfId="12"/>
    <cellStyle name="xl34" xfId="31"/>
    <cellStyle name="xl35" xfId="43"/>
    <cellStyle name="xl36" xfId="48"/>
    <cellStyle name="xl37" xfId="52"/>
    <cellStyle name="xl38" xfId="56"/>
    <cellStyle name="xl39" xfId="10"/>
    <cellStyle name="xl40" xfId="32"/>
    <cellStyle name="xl41" xfId="24"/>
    <cellStyle name="xl42" xfId="44"/>
    <cellStyle name="xl43" xfId="49"/>
    <cellStyle name="xl44" xfId="53"/>
    <cellStyle name="xl45" xfId="40"/>
    <cellStyle name="xl46" xfId="41"/>
    <cellStyle name="xl47" xfId="45"/>
    <cellStyle name="xl48" xfId="54"/>
    <cellStyle name="xl49" xfId="38"/>
    <cellStyle name="xl50" xfId="26"/>
    <cellStyle name="xl51" xfId="29"/>
    <cellStyle name="xl52" xfId="2"/>
    <cellStyle name="xl53" xfId="13"/>
    <cellStyle name="xl54" xfId="20"/>
    <cellStyle name="xl55" xfId="3"/>
    <cellStyle name="xl56" xfId="7"/>
    <cellStyle name="xl57" xfId="14"/>
    <cellStyle name="xl58" xfId="21"/>
    <cellStyle name="xl59" xfId="36"/>
    <cellStyle name="xl60" xfId="4"/>
    <cellStyle name="xl61" xfId="8"/>
    <cellStyle name="xl62" xfId="15"/>
    <cellStyle name="xl63" xfId="22"/>
    <cellStyle name="xl64" xfId="25"/>
    <cellStyle name="xl65" xfId="27"/>
    <cellStyle name="xl66" xfId="30"/>
    <cellStyle name="xl67" xfId="33"/>
    <cellStyle name="xl68" xfId="34"/>
    <cellStyle name="xl69" xfId="37"/>
    <cellStyle name="xl70" xfId="9"/>
    <cellStyle name="xl71" xfId="16"/>
    <cellStyle name="xl72" xfId="17"/>
    <cellStyle name="xl73" xfId="23"/>
    <cellStyle name="xl74" xfId="28"/>
    <cellStyle name="xl75" xfId="57"/>
    <cellStyle name="xl76" xfId="18"/>
    <cellStyle name="xl77" xfId="46"/>
    <cellStyle name="xl78" xfId="50"/>
    <cellStyle name="xl79" xfId="55"/>
    <cellStyle name="xl80" xfId="58"/>
    <cellStyle name="xl81" xfId="61"/>
    <cellStyle name="xl82" xfId="65"/>
    <cellStyle name="xl83" xfId="68"/>
    <cellStyle name="xl84" xfId="72"/>
    <cellStyle name="xl85" xfId="73"/>
    <cellStyle name="xl86" xfId="59"/>
    <cellStyle name="xl87" xfId="69"/>
    <cellStyle name="xl88" xfId="74"/>
    <cellStyle name="xl89" xfId="66"/>
    <cellStyle name="xl90" xfId="70"/>
    <cellStyle name="xl91" xfId="75"/>
    <cellStyle name="xl92" xfId="62"/>
    <cellStyle name="xl93" xfId="76"/>
    <cellStyle name="xl94" xfId="60"/>
    <cellStyle name="xl95" xfId="67"/>
    <cellStyle name="xl96" xfId="77"/>
    <cellStyle name="xl97" xfId="63"/>
    <cellStyle name="xl98" xfId="64"/>
    <cellStyle name="xl99" xfId="71"/>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2"/>
  <sheetViews>
    <sheetView tabSelected="1" view="pageBreakPreview" topLeftCell="A827" zoomScale="85" zoomScaleNormal="85" zoomScaleSheetLayoutView="85" zoomScalePageLayoutView="85" workbookViewId="0">
      <selection activeCell="M844" sqref="M844"/>
    </sheetView>
  </sheetViews>
  <sheetFormatPr defaultRowHeight="15" x14ac:dyDescent="0.25"/>
  <cols>
    <col min="1" max="1" width="74.5703125" style="1" customWidth="1"/>
    <col min="2" max="2" width="23.140625" style="1" customWidth="1"/>
    <col min="3" max="3" width="15.7109375" style="1" customWidth="1"/>
    <col min="4" max="4" width="14.7109375" style="1" customWidth="1"/>
    <col min="5" max="5" width="11.28515625" style="1" customWidth="1"/>
    <col min="6" max="6" width="2.42578125" style="1" customWidth="1"/>
    <col min="7" max="16384" width="9.140625" style="1"/>
  </cols>
  <sheetData>
    <row r="1" spans="1:5" ht="37.5" customHeight="1" x14ac:dyDescent="0.25">
      <c r="A1" s="2"/>
      <c r="B1" s="10"/>
      <c r="C1" s="10"/>
      <c r="D1" s="3"/>
      <c r="E1" s="3"/>
    </row>
    <row r="2" spans="1:5" ht="37.5" customHeight="1" x14ac:dyDescent="0.25">
      <c r="A2" s="4"/>
      <c r="B2" s="10"/>
      <c r="C2" s="10"/>
      <c r="D2" s="3"/>
      <c r="E2" s="3"/>
    </row>
    <row r="3" spans="1:5" ht="14.1" customHeight="1" x14ac:dyDescent="0.25">
      <c r="A3" s="8" t="s">
        <v>1516</v>
      </c>
      <c r="B3" s="8"/>
      <c r="C3" s="8"/>
      <c r="D3" s="8"/>
      <c r="E3" s="3"/>
    </row>
    <row r="4" spans="1:5" ht="27.75" customHeight="1" x14ac:dyDescent="0.25">
      <c r="A4" s="8"/>
      <c r="B4" s="8"/>
      <c r="C4" s="8"/>
      <c r="D4" s="8"/>
      <c r="E4" s="3"/>
    </row>
    <row r="5" spans="1:5" ht="24.75" customHeight="1" x14ac:dyDescent="0.25">
      <c r="A5" s="2"/>
      <c r="B5" s="5"/>
      <c r="C5" s="6"/>
      <c r="D5" s="6"/>
      <c r="E5" s="37" t="s">
        <v>1680</v>
      </c>
    </row>
    <row r="6" spans="1:5" ht="18" customHeight="1" x14ac:dyDescent="0.25">
      <c r="A6" s="11" t="s">
        <v>1</v>
      </c>
      <c r="B6" s="11" t="s">
        <v>2</v>
      </c>
      <c r="C6" s="9" t="s">
        <v>0</v>
      </c>
      <c r="D6" s="9"/>
      <c r="E6" s="9"/>
    </row>
    <row r="7" spans="1:5" ht="140.44999999999999" customHeight="1" x14ac:dyDescent="0.25">
      <c r="A7" s="12"/>
      <c r="B7" s="25"/>
      <c r="C7" s="7" t="s">
        <v>1517</v>
      </c>
      <c r="D7" s="7" t="s">
        <v>3</v>
      </c>
      <c r="E7" s="7" t="s">
        <v>1518</v>
      </c>
    </row>
    <row r="8" spans="1:5" x14ac:dyDescent="0.25">
      <c r="A8" s="13" t="s">
        <v>4</v>
      </c>
      <c r="B8" s="14" t="s">
        <v>5</v>
      </c>
      <c r="C8" s="35" t="s">
        <v>6</v>
      </c>
      <c r="D8" s="35" t="s">
        <v>7</v>
      </c>
      <c r="E8" s="35" t="s">
        <v>8</v>
      </c>
    </row>
    <row r="9" spans="1:5" x14ac:dyDescent="0.25">
      <c r="A9" s="16" t="s">
        <v>9</v>
      </c>
      <c r="B9" s="26" t="s">
        <v>10</v>
      </c>
      <c r="C9" s="17">
        <f>92811344.2845+2425224.9</f>
        <v>95236569.184500009</v>
      </c>
      <c r="D9" s="17">
        <v>49665341.380929999</v>
      </c>
      <c r="E9" s="17">
        <f>D9/C9*100</f>
        <v>52.149444069865922</v>
      </c>
    </row>
    <row r="10" spans="1:5" x14ac:dyDescent="0.25">
      <c r="A10" s="18" t="s">
        <v>12</v>
      </c>
      <c r="B10" s="27" t="s">
        <v>13</v>
      </c>
      <c r="C10" s="17">
        <v>69386420.458379999</v>
      </c>
      <c r="D10" s="17">
        <v>37460132.59601</v>
      </c>
      <c r="E10" s="17">
        <f t="shared" ref="E10:E72" si="0">D10/C10*100</f>
        <v>53.987700112703877</v>
      </c>
    </row>
    <row r="11" spans="1:5" x14ac:dyDescent="0.25">
      <c r="A11" s="18" t="s">
        <v>14</v>
      </c>
      <c r="B11" s="27" t="s">
        <v>15</v>
      </c>
      <c r="C11" s="17">
        <v>37696306.424730003</v>
      </c>
      <c r="D11" s="17">
        <v>21362535.865790002</v>
      </c>
      <c r="E11" s="17">
        <f t="shared" si="0"/>
        <v>56.670103497926483</v>
      </c>
    </row>
    <row r="12" spans="1:5" x14ac:dyDescent="0.25">
      <c r="A12" s="19" t="s">
        <v>16</v>
      </c>
      <c r="B12" s="28" t="s">
        <v>17</v>
      </c>
      <c r="C12" s="20">
        <v>14461922</v>
      </c>
      <c r="D12" s="20">
        <v>9338482.6453999989</v>
      </c>
      <c r="E12" s="20">
        <f t="shared" si="0"/>
        <v>64.572901481559626</v>
      </c>
    </row>
    <row r="13" spans="1:5" ht="30" x14ac:dyDescent="0.25">
      <c r="A13" s="19" t="s">
        <v>18</v>
      </c>
      <c r="B13" s="28" t="s">
        <v>19</v>
      </c>
      <c r="C13" s="20">
        <v>14461922</v>
      </c>
      <c r="D13" s="20">
        <v>9338482.6453999989</v>
      </c>
      <c r="E13" s="20">
        <f t="shared" si="0"/>
        <v>64.572901481559626</v>
      </c>
    </row>
    <row r="14" spans="1:5" ht="45" x14ac:dyDescent="0.25">
      <c r="A14" s="19" t="s">
        <v>20</v>
      </c>
      <c r="B14" s="28" t="s">
        <v>21</v>
      </c>
      <c r="C14" s="20">
        <v>10329745</v>
      </c>
      <c r="D14" s="20">
        <v>5974498.5533999996</v>
      </c>
      <c r="E14" s="20">
        <f t="shared" si="0"/>
        <v>57.837812582982437</v>
      </c>
    </row>
    <row r="15" spans="1:5" ht="45" x14ac:dyDescent="0.25">
      <c r="A15" s="19" t="s">
        <v>22</v>
      </c>
      <c r="B15" s="28" t="s">
        <v>23</v>
      </c>
      <c r="C15" s="20">
        <v>4132177</v>
      </c>
      <c r="D15" s="20">
        <v>3363984.0920000002</v>
      </c>
      <c r="E15" s="20">
        <f t="shared" si="0"/>
        <v>81.409486863704046</v>
      </c>
    </row>
    <row r="16" spans="1:5" x14ac:dyDescent="0.25">
      <c r="A16" s="19" t="s">
        <v>24</v>
      </c>
      <c r="B16" s="28" t="s">
        <v>25</v>
      </c>
      <c r="C16" s="20">
        <v>23234384.424729999</v>
      </c>
      <c r="D16" s="20">
        <v>12024053.220389999</v>
      </c>
      <c r="E16" s="20">
        <f t="shared" si="0"/>
        <v>51.751115934846759</v>
      </c>
    </row>
    <row r="17" spans="1:5" ht="60" x14ac:dyDescent="0.25">
      <c r="A17" s="19" t="s">
        <v>26</v>
      </c>
      <c r="B17" s="28" t="s">
        <v>27</v>
      </c>
      <c r="C17" s="20">
        <v>22283363.09866</v>
      </c>
      <c r="D17" s="20">
        <v>11443268.882639999</v>
      </c>
      <c r="E17" s="20">
        <f t="shared" si="0"/>
        <v>51.353419284040356</v>
      </c>
    </row>
    <row r="18" spans="1:5" ht="90" x14ac:dyDescent="0.25">
      <c r="A18" s="19" t="s">
        <v>28</v>
      </c>
      <c r="B18" s="28" t="s">
        <v>29</v>
      </c>
      <c r="C18" s="20">
        <v>124456.95207</v>
      </c>
      <c r="D18" s="20">
        <v>110550.60295999999</v>
      </c>
      <c r="E18" s="20">
        <f t="shared" si="0"/>
        <v>88.826378214550459</v>
      </c>
    </row>
    <row r="19" spans="1:5" ht="45" x14ac:dyDescent="0.25">
      <c r="A19" s="19" t="s">
        <v>30</v>
      </c>
      <c r="B19" s="28" t="s">
        <v>31</v>
      </c>
      <c r="C19" s="20">
        <v>283709.24400000001</v>
      </c>
      <c r="D19" s="20">
        <v>206111.26084999999</v>
      </c>
      <c r="E19" s="20">
        <f t="shared" si="0"/>
        <v>72.648764609869389</v>
      </c>
    </row>
    <row r="20" spans="1:5" ht="75" x14ac:dyDescent="0.25">
      <c r="A20" s="19" t="s">
        <v>32</v>
      </c>
      <c r="B20" s="28" t="s">
        <v>33</v>
      </c>
      <c r="C20" s="20">
        <v>542855.13</v>
      </c>
      <c r="D20" s="20">
        <v>264121.79534000001</v>
      </c>
      <c r="E20" s="20">
        <f t="shared" si="0"/>
        <v>48.654195335687447</v>
      </c>
    </row>
    <row r="21" spans="1:5" ht="45" x14ac:dyDescent="0.25">
      <c r="A21" s="19" t="s">
        <v>34</v>
      </c>
      <c r="B21" s="28" t="s">
        <v>35</v>
      </c>
      <c r="C21" s="20" t="s">
        <v>11</v>
      </c>
      <c r="D21" s="20">
        <v>0.67859999999999998</v>
      </c>
      <c r="E21" s="20"/>
    </row>
    <row r="22" spans="1:5" ht="28.5" x14ac:dyDescent="0.25">
      <c r="A22" s="18" t="s">
        <v>36</v>
      </c>
      <c r="B22" s="27" t="s">
        <v>37</v>
      </c>
      <c r="C22" s="17">
        <v>10533423.90181</v>
      </c>
      <c r="D22" s="17">
        <v>5069435.2928999998</v>
      </c>
      <c r="E22" s="17">
        <f t="shared" si="0"/>
        <v>48.12713643878795</v>
      </c>
    </row>
    <row r="23" spans="1:5" ht="30" x14ac:dyDescent="0.25">
      <c r="A23" s="19" t="s">
        <v>38</v>
      </c>
      <c r="B23" s="28" t="s">
        <v>39</v>
      </c>
      <c r="C23" s="20">
        <v>10533423.90181</v>
      </c>
      <c r="D23" s="20">
        <v>5069435.2928999998</v>
      </c>
      <c r="E23" s="20">
        <f t="shared" si="0"/>
        <v>48.12713643878795</v>
      </c>
    </row>
    <row r="24" spans="1:5" ht="90" x14ac:dyDescent="0.25">
      <c r="A24" s="19" t="s">
        <v>40</v>
      </c>
      <c r="B24" s="28" t="s">
        <v>41</v>
      </c>
      <c r="C24" s="20">
        <v>236605</v>
      </c>
      <c r="D24" s="20">
        <v>62858.959670000004</v>
      </c>
      <c r="E24" s="20">
        <f t="shared" si="0"/>
        <v>26.567046203588262</v>
      </c>
    </row>
    <row r="25" spans="1:5" x14ac:dyDescent="0.25">
      <c r="A25" s="19" t="s">
        <v>42</v>
      </c>
      <c r="B25" s="28" t="s">
        <v>43</v>
      </c>
      <c r="C25" s="20">
        <v>1574558</v>
      </c>
      <c r="D25" s="20">
        <v>757139.37871000008</v>
      </c>
      <c r="E25" s="20">
        <f t="shared" si="0"/>
        <v>48.085836070186048</v>
      </c>
    </row>
    <row r="26" spans="1:5" ht="30" x14ac:dyDescent="0.25">
      <c r="A26" s="19" t="s">
        <v>44</v>
      </c>
      <c r="B26" s="28" t="s">
        <v>45</v>
      </c>
      <c r="C26" s="20">
        <v>219</v>
      </c>
      <c r="D26" s="20">
        <v>504.83233000000001</v>
      </c>
      <c r="E26" s="20">
        <f t="shared" si="0"/>
        <v>230.51704566210046</v>
      </c>
    </row>
    <row r="27" spans="1:5" ht="105" x14ac:dyDescent="0.25">
      <c r="A27" s="19" t="s">
        <v>46</v>
      </c>
      <c r="B27" s="28" t="s">
        <v>47</v>
      </c>
      <c r="C27" s="20">
        <v>3806</v>
      </c>
      <c r="D27" s="20">
        <v>2326.5416</v>
      </c>
      <c r="E27" s="20">
        <f t="shared" si="0"/>
        <v>61.128260641093014</v>
      </c>
    </row>
    <row r="28" spans="1:5" ht="105" x14ac:dyDescent="0.25">
      <c r="A28" s="19" t="s">
        <v>48</v>
      </c>
      <c r="B28" s="28" t="s">
        <v>49</v>
      </c>
      <c r="C28" s="20">
        <v>1233523.3</v>
      </c>
      <c r="D28" s="20">
        <v>617213.86432000005</v>
      </c>
      <c r="E28" s="20">
        <f t="shared" si="0"/>
        <v>50.036660379256723</v>
      </c>
    </row>
    <row r="29" spans="1:5" ht="120" x14ac:dyDescent="0.25">
      <c r="A29" s="19" t="s">
        <v>50</v>
      </c>
      <c r="B29" s="28" t="s">
        <v>51</v>
      </c>
      <c r="C29" s="20">
        <v>871232.1</v>
      </c>
      <c r="D29" s="20">
        <v>433995.01921</v>
      </c>
      <c r="E29" s="20">
        <f t="shared" si="0"/>
        <v>49.813938123951132</v>
      </c>
    </row>
    <row r="30" spans="1:5" ht="165" x14ac:dyDescent="0.25">
      <c r="A30" s="19" t="s">
        <v>52</v>
      </c>
      <c r="B30" s="28" t="s">
        <v>53</v>
      </c>
      <c r="C30" s="20">
        <v>362291.20000000001</v>
      </c>
      <c r="D30" s="20">
        <v>183218.84511000002</v>
      </c>
      <c r="E30" s="20">
        <f t="shared" si="0"/>
        <v>50.57225930687801</v>
      </c>
    </row>
    <row r="31" spans="1:5" ht="105" x14ac:dyDescent="0.25">
      <c r="A31" s="19" t="s">
        <v>54</v>
      </c>
      <c r="B31" s="28" t="s">
        <v>55</v>
      </c>
      <c r="C31" s="20">
        <v>5400</v>
      </c>
      <c r="D31" s="20">
        <v>4738.6732999999995</v>
      </c>
      <c r="E31" s="20">
        <f t="shared" si="0"/>
        <v>87.753209259259251</v>
      </c>
    </row>
    <row r="32" spans="1:5" ht="75" x14ac:dyDescent="0.25">
      <c r="A32" s="19" t="s">
        <v>56</v>
      </c>
      <c r="B32" s="28" t="s">
        <v>57</v>
      </c>
      <c r="C32" s="20">
        <v>400</v>
      </c>
      <c r="D32" s="20">
        <v>384.36023999999998</v>
      </c>
      <c r="E32" s="20">
        <f t="shared" si="0"/>
        <v>96.090059999999994</v>
      </c>
    </row>
    <row r="33" spans="1:5" ht="75" x14ac:dyDescent="0.25">
      <c r="A33" s="19" t="s">
        <v>58</v>
      </c>
      <c r="B33" s="28" t="s">
        <v>59</v>
      </c>
      <c r="C33" s="20">
        <v>4900</v>
      </c>
      <c r="D33" s="20">
        <v>590.57398000000001</v>
      </c>
      <c r="E33" s="20">
        <f t="shared" si="0"/>
        <v>12.052530204081632</v>
      </c>
    </row>
    <row r="34" spans="1:5" ht="60" x14ac:dyDescent="0.25">
      <c r="A34" s="19" t="s">
        <v>60</v>
      </c>
      <c r="B34" s="28" t="s">
        <v>61</v>
      </c>
      <c r="C34" s="20">
        <v>3404690.5674899998</v>
      </c>
      <c r="D34" s="20">
        <v>1707187.2027499999</v>
      </c>
      <c r="E34" s="20">
        <f t="shared" si="0"/>
        <v>50.142213188218442</v>
      </c>
    </row>
    <row r="35" spans="1:5" ht="90" x14ac:dyDescent="0.25">
      <c r="A35" s="19" t="s">
        <v>62</v>
      </c>
      <c r="B35" s="28" t="s">
        <v>63</v>
      </c>
      <c r="C35" s="20">
        <v>2505470.5674899998</v>
      </c>
      <c r="D35" s="20">
        <v>1261942.4929500001</v>
      </c>
      <c r="E35" s="20">
        <f t="shared" si="0"/>
        <v>50.36748422928887</v>
      </c>
    </row>
    <row r="36" spans="1:5" ht="90" x14ac:dyDescent="0.25">
      <c r="A36" s="19" t="s">
        <v>64</v>
      </c>
      <c r="B36" s="28" t="s">
        <v>65</v>
      </c>
      <c r="C36" s="20">
        <v>899220</v>
      </c>
      <c r="D36" s="20">
        <v>445244.70980000001</v>
      </c>
      <c r="E36" s="20">
        <f t="shared" si="0"/>
        <v>49.514547029647922</v>
      </c>
    </row>
    <row r="37" spans="1:5" ht="75" x14ac:dyDescent="0.25">
      <c r="A37" s="19" t="s">
        <v>66</v>
      </c>
      <c r="B37" s="28" t="s">
        <v>67</v>
      </c>
      <c r="C37" s="20">
        <v>17797.025809999999</v>
      </c>
      <c r="D37" s="20">
        <v>11153.598900000001</v>
      </c>
      <c r="E37" s="20">
        <f t="shared" si="0"/>
        <v>62.671139656003014</v>
      </c>
    </row>
    <row r="38" spans="1:5" ht="105" x14ac:dyDescent="0.25">
      <c r="A38" s="19" t="s">
        <v>68</v>
      </c>
      <c r="B38" s="28" t="s">
        <v>69</v>
      </c>
      <c r="C38" s="20">
        <v>13165.22581</v>
      </c>
      <c r="D38" s="20">
        <v>8244.673139999999</v>
      </c>
      <c r="E38" s="20">
        <f t="shared" si="0"/>
        <v>62.624623830891956</v>
      </c>
    </row>
    <row r="39" spans="1:5" ht="105" x14ac:dyDescent="0.25">
      <c r="A39" s="19" t="s">
        <v>70</v>
      </c>
      <c r="B39" s="28" t="s">
        <v>71</v>
      </c>
      <c r="C39" s="20">
        <v>4631.8</v>
      </c>
      <c r="D39" s="20">
        <v>2908.9257599999996</v>
      </c>
      <c r="E39" s="20">
        <f t="shared" si="0"/>
        <v>62.803354203549368</v>
      </c>
    </row>
    <row r="40" spans="1:5" ht="60" x14ac:dyDescent="0.25">
      <c r="A40" s="19" t="s">
        <v>72</v>
      </c>
      <c r="B40" s="28" t="s">
        <v>73</v>
      </c>
      <c r="C40" s="20">
        <v>4503092.5040299995</v>
      </c>
      <c r="D40" s="20">
        <v>2252314.81391</v>
      </c>
      <c r="E40" s="20">
        <f t="shared" si="0"/>
        <v>50.017067424093831</v>
      </c>
    </row>
    <row r="41" spans="1:5" ht="90" x14ac:dyDescent="0.25">
      <c r="A41" s="19" t="s">
        <v>74</v>
      </c>
      <c r="B41" s="28" t="s">
        <v>75</v>
      </c>
      <c r="C41" s="20">
        <v>3328542.3040300002</v>
      </c>
      <c r="D41" s="20">
        <v>1664897.5382999999</v>
      </c>
      <c r="E41" s="20">
        <f t="shared" si="0"/>
        <v>50.018818636742012</v>
      </c>
    </row>
    <row r="42" spans="1:5" ht="90" x14ac:dyDescent="0.25">
      <c r="A42" s="19" t="s">
        <v>76</v>
      </c>
      <c r="B42" s="28" t="s">
        <v>77</v>
      </c>
      <c r="C42" s="20">
        <v>1174550.2</v>
      </c>
      <c r="D42" s="20">
        <v>587417.27561000001</v>
      </c>
      <c r="E42" s="20">
        <f t="shared" si="0"/>
        <v>50.012104685691597</v>
      </c>
    </row>
    <row r="43" spans="1:5" ht="60" x14ac:dyDescent="0.25">
      <c r="A43" s="19" t="s">
        <v>78</v>
      </c>
      <c r="B43" s="28" t="s">
        <v>79</v>
      </c>
      <c r="C43" s="20">
        <v>-444358.49552</v>
      </c>
      <c r="D43" s="20">
        <v>-337881.61381000001</v>
      </c>
      <c r="E43" s="20">
        <f t="shared" si="0"/>
        <v>76.038067735062</v>
      </c>
    </row>
    <row r="44" spans="1:5" ht="90" x14ac:dyDescent="0.25">
      <c r="A44" s="19" t="s">
        <v>80</v>
      </c>
      <c r="B44" s="28" t="s">
        <v>81</v>
      </c>
      <c r="C44" s="20">
        <v>-328312.29551999999</v>
      </c>
      <c r="D44" s="20">
        <v>-249760.05296</v>
      </c>
      <c r="E44" s="20">
        <f t="shared" si="0"/>
        <v>76.073926066160752</v>
      </c>
    </row>
    <row r="45" spans="1:5" ht="90" x14ac:dyDescent="0.25">
      <c r="A45" s="19" t="s">
        <v>82</v>
      </c>
      <c r="B45" s="28" t="s">
        <v>83</v>
      </c>
      <c r="C45" s="20">
        <v>-116046.2</v>
      </c>
      <c r="D45" s="20">
        <v>-88121.560849999994</v>
      </c>
      <c r="E45" s="20">
        <f t="shared" si="0"/>
        <v>75.936619079297728</v>
      </c>
    </row>
    <row r="46" spans="1:5" ht="30" x14ac:dyDescent="0.25">
      <c r="A46" s="19" t="s">
        <v>84</v>
      </c>
      <c r="B46" s="28" t="s">
        <v>85</v>
      </c>
      <c r="C46" s="20">
        <v>-7209</v>
      </c>
      <c r="D46" s="20">
        <v>-9095.893</v>
      </c>
      <c r="E46" s="20">
        <f t="shared" si="0"/>
        <v>126.17412956027188</v>
      </c>
    </row>
    <row r="47" spans="1:5" x14ac:dyDescent="0.25">
      <c r="A47" s="18" t="s">
        <v>86</v>
      </c>
      <c r="B47" s="27" t="s">
        <v>87</v>
      </c>
      <c r="C47" s="17">
        <v>4118810.446</v>
      </c>
      <c r="D47" s="17">
        <v>2487147.82968</v>
      </c>
      <c r="E47" s="17">
        <f t="shared" si="0"/>
        <v>60.385100559687174</v>
      </c>
    </row>
    <row r="48" spans="1:5" ht="30" x14ac:dyDescent="0.25">
      <c r="A48" s="19" t="s">
        <v>88</v>
      </c>
      <c r="B48" s="28" t="s">
        <v>89</v>
      </c>
      <c r="C48" s="20">
        <v>3303794</v>
      </c>
      <c r="D48" s="20">
        <v>2065000.0005599998</v>
      </c>
      <c r="E48" s="20">
        <f t="shared" si="0"/>
        <v>62.503897051692682</v>
      </c>
    </row>
    <row r="49" spans="1:5" ht="30" x14ac:dyDescent="0.25">
      <c r="A49" s="19" t="s">
        <v>90</v>
      </c>
      <c r="B49" s="28" t="s">
        <v>91</v>
      </c>
      <c r="C49" s="20">
        <v>2338685</v>
      </c>
      <c r="D49" s="20">
        <v>1464678.79746</v>
      </c>
      <c r="E49" s="20">
        <f t="shared" si="0"/>
        <v>62.628305969380229</v>
      </c>
    </row>
    <row r="50" spans="1:5" ht="30" x14ac:dyDescent="0.25">
      <c r="A50" s="19" t="s">
        <v>90</v>
      </c>
      <c r="B50" s="28" t="s">
        <v>92</v>
      </c>
      <c r="C50" s="20">
        <v>2338453</v>
      </c>
      <c r="D50" s="20">
        <v>1464649.6023599999</v>
      </c>
      <c r="E50" s="20">
        <f t="shared" si="0"/>
        <v>62.633270900035185</v>
      </c>
    </row>
    <row r="51" spans="1:5" ht="45" x14ac:dyDescent="0.25">
      <c r="A51" s="19" t="s">
        <v>93</v>
      </c>
      <c r="B51" s="28" t="s">
        <v>94</v>
      </c>
      <c r="C51" s="20">
        <v>232</v>
      </c>
      <c r="D51" s="20">
        <v>29.1951</v>
      </c>
      <c r="E51" s="20">
        <f t="shared" si="0"/>
        <v>12.584094827586206</v>
      </c>
    </row>
    <row r="52" spans="1:5" ht="30" x14ac:dyDescent="0.25">
      <c r="A52" s="19" t="s">
        <v>95</v>
      </c>
      <c r="B52" s="28" t="s">
        <v>96</v>
      </c>
      <c r="C52" s="20">
        <v>964745</v>
      </c>
      <c r="D52" s="20">
        <v>600063.11086000002</v>
      </c>
      <c r="E52" s="20">
        <f t="shared" si="0"/>
        <v>62.199141831261109</v>
      </c>
    </row>
    <row r="53" spans="1:5" ht="60" x14ac:dyDescent="0.25">
      <c r="A53" s="19" t="s">
        <v>97</v>
      </c>
      <c r="B53" s="28" t="s">
        <v>98</v>
      </c>
      <c r="C53" s="20">
        <v>964679</v>
      </c>
      <c r="D53" s="20">
        <v>600036.25323999999</v>
      </c>
      <c r="E53" s="20">
        <f t="shared" si="0"/>
        <v>62.200613182208798</v>
      </c>
    </row>
    <row r="54" spans="1:5" ht="45" x14ac:dyDescent="0.25">
      <c r="A54" s="19" t="s">
        <v>99</v>
      </c>
      <c r="B54" s="28" t="s">
        <v>100</v>
      </c>
      <c r="C54" s="20">
        <v>66</v>
      </c>
      <c r="D54" s="20">
        <v>26.857620000000001</v>
      </c>
      <c r="E54" s="20">
        <f t="shared" si="0"/>
        <v>40.693363636363635</v>
      </c>
    </row>
    <row r="55" spans="1:5" ht="30" x14ac:dyDescent="0.25">
      <c r="A55" s="19" t="s">
        <v>101</v>
      </c>
      <c r="B55" s="28" t="s">
        <v>102</v>
      </c>
      <c r="C55" s="20">
        <v>364</v>
      </c>
      <c r="D55" s="20">
        <v>258.09224</v>
      </c>
      <c r="E55" s="20">
        <f t="shared" si="0"/>
        <v>70.904461538461533</v>
      </c>
    </row>
    <row r="56" spans="1:5" x14ac:dyDescent="0.25">
      <c r="A56" s="19" t="s">
        <v>103</v>
      </c>
      <c r="B56" s="28" t="s">
        <v>104</v>
      </c>
      <c r="C56" s="20">
        <v>679734.01</v>
      </c>
      <c r="D56" s="20">
        <v>367768.51902000001</v>
      </c>
      <c r="E56" s="20">
        <f t="shared" si="0"/>
        <v>54.104769455334448</v>
      </c>
    </row>
    <row r="57" spans="1:5" x14ac:dyDescent="0.25">
      <c r="A57" s="19" t="s">
        <v>103</v>
      </c>
      <c r="B57" s="28" t="s">
        <v>105</v>
      </c>
      <c r="C57" s="20">
        <v>679730.01</v>
      </c>
      <c r="D57" s="20">
        <v>367727.37735000002</v>
      </c>
      <c r="E57" s="20">
        <f t="shared" si="0"/>
        <v>54.09903519634215</v>
      </c>
    </row>
    <row r="58" spans="1:5" ht="30" x14ac:dyDescent="0.25">
      <c r="A58" s="19" t="s">
        <v>106</v>
      </c>
      <c r="B58" s="28" t="s">
        <v>107</v>
      </c>
      <c r="C58" s="20">
        <v>4</v>
      </c>
      <c r="D58" s="20">
        <v>41.141669999999998</v>
      </c>
      <c r="E58" s="20">
        <f t="shared" si="0"/>
        <v>1028.5417499999999</v>
      </c>
    </row>
    <row r="59" spans="1:5" x14ac:dyDescent="0.25">
      <c r="A59" s="19" t="s">
        <v>108</v>
      </c>
      <c r="B59" s="28" t="s">
        <v>109</v>
      </c>
      <c r="C59" s="20">
        <v>20733.240000000002</v>
      </c>
      <c r="D59" s="20">
        <v>8475.6252800000002</v>
      </c>
      <c r="E59" s="20">
        <f t="shared" si="0"/>
        <v>40.8794056307649</v>
      </c>
    </row>
    <row r="60" spans="1:5" x14ac:dyDescent="0.25">
      <c r="A60" s="19" t="s">
        <v>108</v>
      </c>
      <c r="B60" s="28" t="s">
        <v>110</v>
      </c>
      <c r="C60" s="20">
        <v>20733.240000000002</v>
      </c>
      <c r="D60" s="20">
        <v>8474.3510200000001</v>
      </c>
      <c r="E60" s="20">
        <f t="shared" si="0"/>
        <v>40.873259654545066</v>
      </c>
    </row>
    <row r="61" spans="1:5" ht="30" x14ac:dyDescent="0.25">
      <c r="A61" s="19" t="s">
        <v>111</v>
      </c>
      <c r="B61" s="28" t="s">
        <v>112</v>
      </c>
      <c r="C61" s="20" t="s">
        <v>11</v>
      </c>
      <c r="D61" s="20">
        <v>1.2742599999999999</v>
      </c>
      <c r="E61" s="20"/>
    </row>
    <row r="62" spans="1:5" ht="30" x14ac:dyDescent="0.25">
      <c r="A62" s="19" t="s">
        <v>113</v>
      </c>
      <c r="B62" s="28" t="s">
        <v>114</v>
      </c>
      <c r="C62" s="20">
        <v>114549.196</v>
      </c>
      <c r="D62" s="20">
        <v>45899.730920000002</v>
      </c>
      <c r="E62" s="20">
        <f t="shared" si="0"/>
        <v>40.069884837952074</v>
      </c>
    </row>
    <row r="63" spans="1:5" ht="30" x14ac:dyDescent="0.25">
      <c r="A63" s="19" t="s">
        <v>115</v>
      </c>
      <c r="B63" s="28" t="s">
        <v>116</v>
      </c>
      <c r="C63" s="20">
        <v>90555.195999999996</v>
      </c>
      <c r="D63" s="20">
        <v>34830.829549999995</v>
      </c>
      <c r="E63" s="20">
        <f t="shared" si="0"/>
        <v>38.46364547651136</v>
      </c>
    </row>
    <row r="64" spans="1:5" ht="30" x14ac:dyDescent="0.25">
      <c r="A64" s="19" t="s">
        <v>117</v>
      </c>
      <c r="B64" s="28" t="s">
        <v>118</v>
      </c>
      <c r="C64" s="20">
        <v>23994</v>
      </c>
      <c r="D64" s="20">
        <v>11068.90137</v>
      </c>
      <c r="E64" s="20">
        <f t="shared" si="0"/>
        <v>46.131955363840959</v>
      </c>
    </row>
    <row r="65" spans="1:5" x14ac:dyDescent="0.25">
      <c r="A65" s="19" t="s">
        <v>119</v>
      </c>
      <c r="B65" s="28" t="s">
        <v>120</v>
      </c>
      <c r="C65" s="20" t="s">
        <v>11</v>
      </c>
      <c r="D65" s="20">
        <v>3.9539</v>
      </c>
      <c r="E65" s="20"/>
    </row>
    <row r="66" spans="1:5" x14ac:dyDescent="0.25">
      <c r="A66" s="18" t="s">
        <v>121</v>
      </c>
      <c r="B66" s="27" t="s">
        <v>122</v>
      </c>
      <c r="C66" s="17">
        <v>10588066.95672</v>
      </c>
      <c r="D66" s="17">
        <v>6196435.0708900001</v>
      </c>
      <c r="E66" s="17">
        <f t="shared" si="0"/>
        <v>58.522817207509881</v>
      </c>
    </row>
    <row r="67" spans="1:5" x14ac:dyDescent="0.25">
      <c r="A67" s="19" t="s">
        <v>123</v>
      </c>
      <c r="B67" s="28" t="s">
        <v>124</v>
      </c>
      <c r="C67" s="20">
        <v>401653.81599999999</v>
      </c>
      <c r="D67" s="20">
        <v>58610.068859999999</v>
      </c>
      <c r="E67" s="20">
        <f t="shared" si="0"/>
        <v>14.59218524143189</v>
      </c>
    </row>
    <row r="68" spans="1:5" ht="30" x14ac:dyDescent="0.25">
      <c r="A68" s="19" t="s">
        <v>125</v>
      </c>
      <c r="B68" s="28" t="s">
        <v>126</v>
      </c>
      <c r="C68" s="20">
        <v>261906.55</v>
      </c>
      <c r="D68" s="20">
        <v>37136.080809999999</v>
      </c>
      <c r="E68" s="20">
        <f t="shared" si="0"/>
        <v>14.179134049912079</v>
      </c>
    </row>
    <row r="69" spans="1:5" ht="45" x14ac:dyDescent="0.25">
      <c r="A69" s="19" t="s">
        <v>127</v>
      </c>
      <c r="B69" s="28" t="s">
        <v>128</v>
      </c>
      <c r="C69" s="20">
        <v>766.1</v>
      </c>
      <c r="D69" s="20" t="s">
        <v>11</v>
      </c>
      <c r="E69" s="20"/>
    </row>
    <row r="70" spans="1:5" ht="30" x14ac:dyDescent="0.25">
      <c r="A70" s="19" t="s">
        <v>129</v>
      </c>
      <c r="B70" s="28" t="s">
        <v>130</v>
      </c>
      <c r="C70" s="20">
        <v>68621.637000000002</v>
      </c>
      <c r="D70" s="20">
        <v>11469.04307</v>
      </c>
      <c r="E70" s="20">
        <f t="shared" si="0"/>
        <v>16.713450117781363</v>
      </c>
    </row>
    <row r="71" spans="1:5" ht="30" x14ac:dyDescent="0.25">
      <c r="A71" s="19" t="s">
        <v>131</v>
      </c>
      <c r="B71" s="28" t="s">
        <v>132</v>
      </c>
      <c r="C71" s="20">
        <v>70359.528999999995</v>
      </c>
      <c r="D71" s="20">
        <v>10004.94498</v>
      </c>
      <c r="E71" s="20">
        <f t="shared" si="0"/>
        <v>14.219744108861217</v>
      </c>
    </row>
    <row r="72" spans="1:5" x14ac:dyDescent="0.25">
      <c r="A72" s="19" t="s">
        <v>133</v>
      </c>
      <c r="B72" s="28" t="s">
        <v>134</v>
      </c>
      <c r="C72" s="20">
        <v>6879285</v>
      </c>
      <c r="D72" s="20">
        <v>4882710.6179200001</v>
      </c>
      <c r="E72" s="20">
        <f t="shared" si="0"/>
        <v>70.977007318638499</v>
      </c>
    </row>
    <row r="73" spans="1:5" ht="30" x14ac:dyDescent="0.25">
      <c r="A73" s="19" t="s">
        <v>135</v>
      </c>
      <c r="B73" s="28" t="s">
        <v>136</v>
      </c>
      <c r="C73" s="20">
        <v>6115684</v>
      </c>
      <c r="D73" s="20">
        <v>4337699.9433999993</v>
      </c>
      <c r="E73" s="20">
        <f t="shared" ref="E73:E137" si="1">D73/C73*100</f>
        <v>70.927470147247618</v>
      </c>
    </row>
    <row r="74" spans="1:5" ht="30" x14ac:dyDescent="0.25">
      <c r="A74" s="19" t="s">
        <v>137</v>
      </c>
      <c r="B74" s="28" t="s">
        <v>138</v>
      </c>
      <c r="C74" s="20">
        <v>763601</v>
      </c>
      <c r="D74" s="20">
        <v>545010.67452</v>
      </c>
      <c r="E74" s="20">
        <f t="shared" si="1"/>
        <v>71.373750757267203</v>
      </c>
    </row>
    <row r="75" spans="1:5" x14ac:dyDescent="0.25">
      <c r="A75" s="19" t="s">
        <v>139</v>
      </c>
      <c r="B75" s="28" t="s">
        <v>140</v>
      </c>
      <c r="C75" s="20">
        <v>1518907</v>
      </c>
      <c r="D75" s="20">
        <v>372293.41245</v>
      </c>
      <c r="E75" s="20">
        <f t="shared" si="1"/>
        <v>24.51061272678314</v>
      </c>
    </row>
    <row r="76" spans="1:5" x14ac:dyDescent="0.25">
      <c r="A76" s="19" t="s">
        <v>141</v>
      </c>
      <c r="B76" s="28" t="s">
        <v>142</v>
      </c>
      <c r="C76" s="20">
        <v>204720</v>
      </c>
      <c r="D76" s="20">
        <v>175606.34985</v>
      </c>
      <c r="E76" s="20">
        <f t="shared" si="1"/>
        <v>85.778795354630716</v>
      </c>
    </row>
    <row r="77" spans="1:5" x14ac:dyDescent="0.25">
      <c r="A77" s="19" t="s">
        <v>143</v>
      </c>
      <c r="B77" s="28" t="s">
        <v>144</v>
      </c>
      <c r="C77" s="20">
        <v>1314187</v>
      </c>
      <c r="D77" s="20">
        <v>196687.0626</v>
      </c>
      <c r="E77" s="20">
        <f t="shared" si="1"/>
        <v>14.966444090528974</v>
      </c>
    </row>
    <row r="78" spans="1:5" x14ac:dyDescent="0.25">
      <c r="A78" s="19" t="s">
        <v>145</v>
      </c>
      <c r="B78" s="28" t="s">
        <v>146</v>
      </c>
      <c r="C78" s="20">
        <v>3528</v>
      </c>
      <c r="D78" s="20">
        <v>1421.9133700000002</v>
      </c>
      <c r="E78" s="20">
        <f t="shared" si="1"/>
        <v>40.303666950113389</v>
      </c>
    </row>
    <row r="79" spans="1:5" x14ac:dyDescent="0.25">
      <c r="A79" s="19" t="s">
        <v>147</v>
      </c>
      <c r="B79" s="28" t="s">
        <v>148</v>
      </c>
      <c r="C79" s="20">
        <v>1784693.14072</v>
      </c>
      <c r="D79" s="20">
        <v>881399.05828999996</v>
      </c>
      <c r="E79" s="20">
        <f t="shared" si="1"/>
        <v>49.386588550142378</v>
      </c>
    </row>
    <row r="80" spans="1:5" x14ac:dyDescent="0.25">
      <c r="A80" s="19" t="s">
        <v>149</v>
      </c>
      <c r="B80" s="28" t="s">
        <v>150</v>
      </c>
      <c r="C80" s="20">
        <v>1137531.7247200001</v>
      </c>
      <c r="D80" s="20">
        <v>780643.40007000009</v>
      </c>
      <c r="E80" s="20">
        <f t="shared" si="1"/>
        <v>68.626077243001987</v>
      </c>
    </row>
    <row r="81" spans="1:5" ht="30" x14ac:dyDescent="0.25">
      <c r="A81" s="19" t="s">
        <v>151</v>
      </c>
      <c r="B81" s="28" t="s">
        <v>152</v>
      </c>
      <c r="C81" s="20">
        <v>587067.12872000004</v>
      </c>
      <c r="D81" s="20">
        <v>418642.19968000002</v>
      </c>
      <c r="E81" s="20">
        <f t="shared" si="1"/>
        <v>71.310788698522103</v>
      </c>
    </row>
    <row r="82" spans="1:5" ht="30" x14ac:dyDescent="0.25">
      <c r="A82" s="19" t="s">
        <v>153</v>
      </c>
      <c r="B82" s="28" t="s">
        <v>154</v>
      </c>
      <c r="C82" s="20">
        <v>334067.59600000002</v>
      </c>
      <c r="D82" s="20">
        <v>214727.73133000001</v>
      </c>
      <c r="E82" s="20">
        <f t="shared" si="1"/>
        <v>64.276731386422753</v>
      </c>
    </row>
    <row r="83" spans="1:5" ht="30" x14ac:dyDescent="0.25">
      <c r="A83" s="19" t="s">
        <v>155</v>
      </c>
      <c r="B83" s="28" t="s">
        <v>156</v>
      </c>
      <c r="C83" s="20">
        <v>216397</v>
      </c>
      <c r="D83" s="20">
        <v>147273.46906</v>
      </c>
      <c r="E83" s="20">
        <f t="shared" si="1"/>
        <v>68.057075218233152</v>
      </c>
    </row>
    <row r="84" spans="1:5" x14ac:dyDescent="0.25">
      <c r="A84" s="19" t="s">
        <v>157</v>
      </c>
      <c r="B84" s="28" t="s">
        <v>158</v>
      </c>
      <c r="C84" s="20">
        <v>647161.41599999997</v>
      </c>
      <c r="D84" s="20">
        <v>100755.65822</v>
      </c>
      <c r="E84" s="20">
        <f t="shared" si="1"/>
        <v>15.568860523662616</v>
      </c>
    </row>
    <row r="85" spans="1:5" ht="30" x14ac:dyDescent="0.25">
      <c r="A85" s="19" t="s">
        <v>159</v>
      </c>
      <c r="B85" s="28" t="s">
        <v>160</v>
      </c>
      <c r="C85" s="20">
        <v>215640</v>
      </c>
      <c r="D85" s="20">
        <v>30524.094649999999</v>
      </c>
      <c r="E85" s="20">
        <f t="shared" si="1"/>
        <v>14.15511716286403</v>
      </c>
    </row>
    <row r="86" spans="1:5" ht="30" x14ac:dyDescent="0.25">
      <c r="A86" s="19" t="s">
        <v>161</v>
      </c>
      <c r="B86" s="28" t="s">
        <v>162</v>
      </c>
      <c r="C86" s="20">
        <v>349492.91100000002</v>
      </c>
      <c r="D86" s="20">
        <v>58692.555270000004</v>
      </c>
      <c r="E86" s="20">
        <f t="shared" si="1"/>
        <v>16.793632552392456</v>
      </c>
    </row>
    <row r="87" spans="1:5" ht="30" x14ac:dyDescent="0.25">
      <c r="A87" s="19" t="s">
        <v>163</v>
      </c>
      <c r="B87" s="28" t="s">
        <v>164</v>
      </c>
      <c r="C87" s="20">
        <v>82028.505000000005</v>
      </c>
      <c r="D87" s="20">
        <v>11539.008300000001</v>
      </c>
      <c r="E87" s="20">
        <f t="shared" si="1"/>
        <v>14.067071318683672</v>
      </c>
    </row>
    <row r="88" spans="1:5" ht="28.5" x14ac:dyDescent="0.25">
      <c r="A88" s="18" t="s">
        <v>165</v>
      </c>
      <c r="B88" s="27" t="s">
        <v>166</v>
      </c>
      <c r="C88" s="17">
        <v>58400</v>
      </c>
      <c r="D88" s="17">
        <v>17596.501130000001</v>
      </c>
      <c r="E88" s="17">
        <f t="shared" si="1"/>
        <v>30.130995085616441</v>
      </c>
    </row>
    <row r="89" spans="1:5" x14ac:dyDescent="0.25">
      <c r="A89" s="19" t="s">
        <v>167</v>
      </c>
      <c r="B89" s="28" t="s">
        <v>168</v>
      </c>
      <c r="C89" s="20">
        <v>53603</v>
      </c>
      <c r="D89" s="20">
        <v>16073.362779999999</v>
      </c>
      <c r="E89" s="20">
        <f t="shared" si="1"/>
        <v>29.985938809394995</v>
      </c>
    </row>
    <row r="90" spans="1:5" x14ac:dyDescent="0.25">
      <c r="A90" s="19" t="s">
        <v>169</v>
      </c>
      <c r="B90" s="28" t="s">
        <v>170</v>
      </c>
      <c r="C90" s="20">
        <v>53207</v>
      </c>
      <c r="D90" s="20">
        <v>15793.566929999999</v>
      </c>
      <c r="E90" s="20">
        <f t="shared" si="1"/>
        <v>29.683250192643822</v>
      </c>
    </row>
    <row r="91" spans="1:5" ht="30" x14ac:dyDescent="0.25">
      <c r="A91" s="19" t="s">
        <v>171</v>
      </c>
      <c r="B91" s="28" t="s">
        <v>172</v>
      </c>
      <c r="C91" s="20">
        <v>396</v>
      </c>
      <c r="D91" s="20">
        <v>279.79584999999997</v>
      </c>
      <c r="E91" s="20">
        <f t="shared" si="1"/>
        <v>70.655517676767658</v>
      </c>
    </row>
    <row r="92" spans="1:5" ht="30" x14ac:dyDescent="0.25">
      <c r="A92" s="19" t="s">
        <v>173</v>
      </c>
      <c r="B92" s="28" t="s">
        <v>174</v>
      </c>
      <c r="C92" s="20">
        <v>4797</v>
      </c>
      <c r="D92" s="20">
        <v>1523.1383500000002</v>
      </c>
      <c r="E92" s="20">
        <f t="shared" si="1"/>
        <v>31.751893892015847</v>
      </c>
    </row>
    <row r="93" spans="1:5" x14ac:dyDescent="0.25">
      <c r="A93" s="19" t="s">
        <v>175</v>
      </c>
      <c r="B93" s="28" t="s">
        <v>176</v>
      </c>
      <c r="C93" s="20">
        <v>4794</v>
      </c>
      <c r="D93" s="20">
        <v>1523.0217600000001</v>
      </c>
      <c r="E93" s="20">
        <f t="shared" si="1"/>
        <v>31.769331664580729</v>
      </c>
    </row>
    <row r="94" spans="1:5" ht="30" x14ac:dyDescent="0.25">
      <c r="A94" s="19" t="s">
        <v>177</v>
      </c>
      <c r="B94" s="28" t="s">
        <v>178</v>
      </c>
      <c r="C94" s="20">
        <v>3</v>
      </c>
      <c r="D94" s="20">
        <v>0.11659</v>
      </c>
      <c r="E94" s="20">
        <f t="shared" si="1"/>
        <v>3.8863333333333334</v>
      </c>
    </row>
    <row r="95" spans="1:5" x14ac:dyDescent="0.25">
      <c r="A95" s="18" t="s">
        <v>179</v>
      </c>
      <c r="B95" s="27" t="s">
        <v>180</v>
      </c>
      <c r="C95" s="17">
        <v>387637.21850000002</v>
      </c>
      <c r="D95" s="17">
        <v>180223.88949</v>
      </c>
      <c r="E95" s="17">
        <f t="shared" si="1"/>
        <v>46.492927120722285</v>
      </c>
    </row>
    <row r="96" spans="1:5" ht="45" x14ac:dyDescent="0.25">
      <c r="A96" s="19" t="s">
        <v>181</v>
      </c>
      <c r="B96" s="28" t="s">
        <v>182</v>
      </c>
      <c r="C96" s="20" t="s">
        <v>11</v>
      </c>
      <c r="D96" s="20">
        <v>1.25</v>
      </c>
      <c r="E96" s="20"/>
    </row>
    <row r="97" spans="1:5" ht="30" x14ac:dyDescent="0.25">
      <c r="A97" s="19" t="s">
        <v>183</v>
      </c>
      <c r="B97" s="28" t="s">
        <v>184</v>
      </c>
      <c r="C97" s="20" t="s">
        <v>11</v>
      </c>
      <c r="D97" s="20">
        <v>1.25</v>
      </c>
      <c r="E97" s="20"/>
    </row>
    <row r="98" spans="1:5" ht="30" x14ac:dyDescent="0.25">
      <c r="A98" s="19" t="s">
        <v>185</v>
      </c>
      <c r="B98" s="28" t="s">
        <v>186</v>
      </c>
      <c r="C98" s="20">
        <v>136747.9185</v>
      </c>
      <c r="D98" s="20">
        <v>84616.734510000009</v>
      </c>
      <c r="E98" s="20">
        <f t="shared" si="1"/>
        <v>61.877895794077489</v>
      </c>
    </row>
    <row r="99" spans="1:5" ht="45" x14ac:dyDescent="0.25">
      <c r="A99" s="19" t="s">
        <v>187</v>
      </c>
      <c r="B99" s="28" t="s">
        <v>188</v>
      </c>
      <c r="C99" s="20">
        <v>136747.9185</v>
      </c>
      <c r="D99" s="20">
        <v>84616.734510000009</v>
      </c>
      <c r="E99" s="20">
        <f t="shared" si="1"/>
        <v>61.877895794077489</v>
      </c>
    </row>
    <row r="100" spans="1:5" ht="45" x14ac:dyDescent="0.25">
      <c r="A100" s="19" t="s">
        <v>189</v>
      </c>
      <c r="B100" s="28" t="s">
        <v>190</v>
      </c>
      <c r="C100" s="20">
        <v>279.60000000000002</v>
      </c>
      <c r="D100" s="20">
        <v>47.923209999999997</v>
      </c>
      <c r="E100" s="20">
        <f t="shared" si="1"/>
        <v>17.139917739628039</v>
      </c>
    </row>
    <row r="101" spans="1:5" ht="60" x14ac:dyDescent="0.25">
      <c r="A101" s="19" t="s">
        <v>191</v>
      </c>
      <c r="B101" s="28" t="s">
        <v>192</v>
      </c>
      <c r="C101" s="20">
        <v>279.60000000000002</v>
      </c>
      <c r="D101" s="20">
        <v>47.923209999999997</v>
      </c>
      <c r="E101" s="20">
        <f t="shared" si="1"/>
        <v>17.139917739628039</v>
      </c>
    </row>
    <row r="102" spans="1:5" ht="60" x14ac:dyDescent="0.25">
      <c r="A102" s="19" t="s">
        <v>193</v>
      </c>
      <c r="B102" s="28" t="s">
        <v>194</v>
      </c>
      <c r="C102" s="20">
        <v>9564</v>
      </c>
      <c r="D102" s="20">
        <v>2507.2950000000001</v>
      </c>
      <c r="E102" s="20">
        <f t="shared" si="1"/>
        <v>26.215966122961103</v>
      </c>
    </row>
    <row r="103" spans="1:5" ht="30" x14ac:dyDescent="0.25">
      <c r="A103" s="19" t="s">
        <v>195</v>
      </c>
      <c r="B103" s="28" t="s">
        <v>196</v>
      </c>
      <c r="C103" s="20">
        <v>241045.7</v>
      </c>
      <c r="D103" s="20">
        <v>93050.68677</v>
      </c>
      <c r="E103" s="20">
        <f t="shared" si="1"/>
        <v>38.602923333625114</v>
      </c>
    </row>
    <row r="104" spans="1:5" ht="75" x14ac:dyDescent="0.25">
      <c r="A104" s="19" t="s">
        <v>197</v>
      </c>
      <c r="B104" s="28" t="s">
        <v>198</v>
      </c>
      <c r="C104" s="20">
        <v>478</v>
      </c>
      <c r="D104" s="20">
        <v>15.02</v>
      </c>
      <c r="E104" s="20">
        <f t="shared" si="1"/>
        <v>3.1422594142259412</v>
      </c>
    </row>
    <row r="105" spans="1:5" ht="30" x14ac:dyDescent="0.25">
      <c r="A105" s="19" t="s">
        <v>199</v>
      </c>
      <c r="B105" s="28" t="s">
        <v>200</v>
      </c>
      <c r="C105" s="20">
        <v>145290.29999999999</v>
      </c>
      <c r="D105" s="20">
        <v>60975.398959999999</v>
      </c>
      <c r="E105" s="20">
        <f t="shared" si="1"/>
        <v>41.967976499463489</v>
      </c>
    </row>
    <row r="106" spans="1:5" ht="45" x14ac:dyDescent="0.25">
      <c r="A106" s="19" t="s">
        <v>201</v>
      </c>
      <c r="B106" s="28" t="s">
        <v>202</v>
      </c>
      <c r="C106" s="20">
        <v>47641.1</v>
      </c>
      <c r="D106" s="20">
        <v>9071.75</v>
      </c>
      <c r="E106" s="20">
        <f t="shared" si="1"/>
        <v>19.041856716154747</v>
      </c>
    </row>
    <row r="107" spans="1:5" ht="60" x14ac:dyDescent="0.25">
      <c r="A107" s="19" t="s">
        <v>203</v>
      </c>
      <c r="B107" s="28" t="s">
        <v>204</v>
      </c>
      <c r="C107" s="20">
        <v>47641.1</v>
      </c>
      <c r="D107" s="20">
        <v>9071.75</v>
      </c>
      <c r="E107" s="20">
        <f t="shared" si="1"/>
        <v>19.041856716154747</v>
      </c>
    </row>
    <row r="108" spans="1:5" ht="30" x14ac:dyDescent="0.25">
      <c r="A108" s="19" t="s">
        <v>205</v>
      </c>
      <c r="B108" s="28" t="s">
        <v>206</v>
      </c>
      <c r="C108" s="20">
        <v>6325</v>
      </c>
      <c r="D108" s="20">
        <v>3191.9304999999999</v>
      </c>
      <c r="E108" s="20">
        <f t="shared" si="1"/>
        <v>50.465304347826091</v>
      </c>
    </row>
    <row r="109" spans="1:5" ht="60" x14ac:dyDescent="0.25">
      <c r="A109" s="19" t="s">
        <v>207</v>
      </c>
      <c r="B109" s="28" t="s">
        <v>208</v>
      </c>
      <c r="C109" s="20">
        <v>128.80000000000001</v>
      </c>
      <c r="D109" s="20">
        <v>65.599999999999994</v>
      </c>
      <c r="E109" s="20">
        <f t="shared" si="1"/>
        <v>50.931677018633536</v>
      </c>
    </row>
    <row r="110" spans="1:5" ht="30" x14ac:dyDescent="0.25">
      <c r="A110" s="19" t="s">
        <v>209</v>
      </c>
      <c r="B110" s="28" t="s">
        <v>210</v>
      </c>
      <c r="C110" s="20">
        <v>3.5</v>
      </c>
      <c r="D110" s="20">
        <v>14</v>
      </c>
      <c r="E110" s="20">
        <f t="shared" si="1"/>
        <v>400</v>
      </c>
    </row>
    <row r="111" spans="1:5" ht="90" x14ac:dyDescent="0.25">
      <c r="A111" s="19" t="s">
        <v>211</v>
      </c>
      <c r="B111" s="28" t="s">
        <v>212</v>
      </c>
      <c r="C111" s="20">
        <v>116</v>
      </c>
      <c r="D111" s="20">
        <v>12</v>
      </c>
      <c r="E111" s="20">
        <f t="shared" si="1"/>
        <v>10.344827586206897</v>
      </c>
    </row>
    <row r="112" spans="1:5" ht="90" x14ac:dyDescent="0.25">
      <c r="A112" s="19" t="s">
        <v>1679</v>
      </c>
      <c r="B112" s="29" t="s">
        <v>1678</v>
      </c>
      <c r="C112" s="20"/>
      <c r="D112" s="20"/>
      <c r="E112" s="20"/>
    </row>
    <row r="113" spans="1:5" ht="60" x14ac:dyDescent="0.25">
      <c r="A113" s="19" t="s">
        <v>213</v>
      </c>
      <c r="B113" s="28" t="s">
        <v>214</v>
      </c>
      <c r="C113" s="20">
        <v>31648.799999999999</v>
      </c>
      <c r="D113" s="20">
        <v>16749.965169999999</v>
      </c>
      <c r="E113" s="20">
        <f t="shared" si="1"/>
        <v>52.924487405525646</v>
      </c>
    </row>
    <row r="114" spans="1:5" ht="75" x14ac:dyDescent="0.25">
      <c r="A114" s="19" t="s">
        <v>215</v>
      </c>
      <c r="B114" s="28" t="s">
        <v>216</v>
      </c>
      <c r="C114" s="20">
        <v>9522</v>
      </c>
      <c r="D114" s="20">
        <v>4451.3500000000004</v>
      </c>
      <c r="E114" s="20">
        <f t="shared" si="1"/>
        <v>46.748057130854868</v>
      </c>
    </row>
    <row r="115" spans="1:5" ht="135" x14ac:dyDescent="0.25">
      <c r="A115" s="19" t="s">
        <v>217</v>
      </c>
      <c r="B115" s="28" t="s">
        <v>218</v>
      </c>
      <c r="C115" s="20">
        <v>22126.799999999999</v>
      </c>
      <c r="D115" s="20">
        <v>12298.615169999999</v>
      </c>
      <c r="E115" s="20">
        <f t="shared" si="1"/>
        <v>55.582439259178919</v>
      </c>
    </row>
    <row r="116" spans="1:5" ht="30" x14ac:dyDescent="0.25">
      <c r="A116" s="19" t="s">
        <v>219</v>
      </c>
      <c r="B116" s="28" t="s">
        <v>220</v>
      </c>
      <c r="C116" s="20">
        <v>25</v>
      </c>
      <c r="D116" s="20">
        <v>35</v>
      </c>
      <c r="E116" s="20">
        <f t="shared" si="1"/>
        <v>140</v>
      </c>
    </row>
    <row r="117" spans="1:5" ht="105" x14ac:dyDescent="0.25">
      <c r="A117" s="19" t="s">
        <v>221</v>
      </c>
      <c r="B117" s="28" t="s">
        <v>222</v>
      </c>
      <c r="C117" s="20">
        <v>4.8</v>
      </c>
      <c r="D117" s="20">
        <v>0.35</v>
      </c>
      <c r="E117" s="20">
        <f t="shared" si="1"/>
        <v>7.291666666666667</v>
      </c>
    </row>
    <row r="118" spans="1:5" ht="45" x14ac:dyDescent="0.25">
      <c r="A118" s="19" t="s">
        <v>223</v>
      </c>
      <c r="B118" s="28" t="s">
        <v>224</v>
      </c>
      <c r="C118" s="20">
        <v>4881</v>
      </c>
      <c r="D118" s="20">
        <v>1438.2221399999999</v>
      </c>
      <c r="E118" s="20">
        <f t="shared" si="1"/>
        <v>29.465727105101408</v>
      </c>
    </row>
    <row r="119" spans="1:5" ht="75" x14ac:dyDescent="0.25">
      <c r="A119" s="19" t="s">
        <v>225</v>
      </c>
      <c r="B119" s="28" t="s">
        <v>226</v>
      </c>
      <c r="C119" s="20">
        <v>1632</v>
      </c>
      <c r="D119" s="20">
        <v>1027.2</v>
      </c>
      <c r="E119" s="20">
        <f t="shared" si="1"/>
        <v>62.941176470588232</v>
      </c>
    </row>
    <row r="120" spans="1:5" ht="75" x14ac:dyDescent="0.25">
      <c r="A120" s="19" t="s">
        <v>227</v>
      </c>
      <c r="B120" s="28" t="s">
        <v>228</v>
      </c>
      <c r="C120" s="20">
        <v>451</v>
      </c>
      <c r="D120" s="20">
        <v>411.02214000000004</v>
      </c>
      <c r="E120" s="20">
        <f t="shared" si="1"/>
        <v>91.135729490022172</v>
      </c>
    </row>
    <row r="121" spans="1:5" ht="75" x14ac:dyDescent="0.25">
      <c r="A121" s="19" t="s">
        <v>229</v>
      </c>
      <c r="B121" s="28" t="s">
        <v>230</v>
      </c>
      <c r="C121" s="20">
        <v>2798</v>
      </c>
      <c r="D121" s="20" t="s">
        <v>11</v>
      </c>
      <c r="E121" s="20"/>
    </row>
    <row r="122" spans="1:5" ht="30" x14ac:dyDescent="0.25">
      <c r="A122" s="19" t="s">
        <v>231</v>
      </c>
      <c r="B122" s="28" t="s">
        <v>232</v>
      </c>
      <c r="C122" s="20">
        <v>2</v>
      </c>
      <c r="D122" s="20">
        <v>3.45</v>
      </c>
      <c r="E122" s="20">
        <f t="shared" si="1"/>
        <v>172.5</v>
      </c>
    </row>
    <row r="123" spans="1:5" ht="60" x14ac:dyDescent="0.25">
      <c r="A123" s="19" t="s">
        <v>233</v>
      </c>
      <c r="B123" s="28" t="s">
        <v>234</v>
      </c>
      <c r="C123" s="20">
        <v>1233</v>
      </c>
      <c r="D123" s="20">
        <v>925</v>
      </c>
      <c r="E123" s="20">
        <f t="shared" si="1"/>
        <v>75.020275750202757</v>
      </c>
    </row>
    <row r="124" spans="1:5" ht="75" x14ac:dyDescent="0.25">
      <c r="A124" s="19" t="s">
        <v>235</v>
      </c>
      <c r="B124" s="28" t="s">
        <v>236</v>
      </c>
      <c r="C124" s="20">
        <v>555</v>
      </c>
      <c r="D124" s="20">
        <v>242.5</v>
      </c>
      <c r="E124" s="20">
        <f t="shared" si="1"/>
        <v>43.693693693693689</v>
      </c>
    </row>
    <row r="125" spans="1:5" ht="45" x14ac:dyDescent="0.25">
      <c r="A125" s="19" t="s">
        <v>237</v>
      </c>
      <c r="B125" s="28" t="s">
        <v>238</v>
      </c>
      <c r="C125" s="20">
        <v>495</v>
      </c>
      <c r="D125" s="20">
        <v>300</v>
      </c>
      <c r="E125" s="20">
        <f t="shared" si="1"/>
        <v>60.606060606060609</v>
      </c>
    </row>
    <row r="126" spans="1:5" ht="60" x14ac:dyDescent="0.25">
      <c r="A126" s="19" t="s">
        <v>239</v>
      </c>
      <c r="B126" s="28" t="s">
        <v>240</v>
      </c>
      <c r="C126" s="20">
        <v>2218.4</v>
      </c>
      <c r="D126" s="20">
        <v>10.5</v>
      </c>
      <c r="E126" s="20">
        <f t="shared" si="1"/>
        <v>0.47331410025243414</v>
      </c>
    </row>
    <row r="127" spans="1:5" ht="28.5" x14ac:dyDescent="0.25">
      <c r="A127" s="18" t="s">
        <v>241</v>
      </c>
      <c r="B127" s="27" t="s">
        <v>242</v>
      </c>
      <c r="C127" s="17">
        <v>453</v>
      </c>
      <c r="D127" s="17">
        <v>47.484670000000001</v>
      </c>
      <c r="E127" s="17">
        <f t="shared" si="1"/>
        <v>10.482267108167772</v>
      </c>
    </row>
    <row r="128" spans="1:5" ht="30" x14ac:dyDescent="0.25">
      <c r="A128" s="19" t="s">
        <v>243</v>
      </c>
      <c r="B128" s="28" t="s">
        <v>244</v>
      </c>
      <c r="C128" s="20">
        <v>8</v>
      </c>
      <c r="D128" s="20">
        <v>6.1840000000000006E-2</v>
      </c>
      <c r="E128" s="20">
        <f t="shared" si="1"/>
        <v>0.77300000000000013</v>
      </c>
    </row>
    <row r="129" spans="1:5" ht="30" x14ac:dyDescent="0.25">
      <c r="A129" s="19" t="s">
        <v>245</v>
      </c>
      <c r="B129" s="28" t="s">
        <v>246</v>
      </c>
      <c r="C129" s="20">
        <v>8</v>
      </c>
      <c r="D129" s="20">
        <v>6.1840000000000006E-2</v>
      </c>
      <c r="E129" s="20">
        <f t="shared" si="1"/>
        <v>0.77300000000000013</v>
      </c>
    </row>
    <row r="130" spans="1:5" x14ac:dyDescent="0.25">
      <c r="A130" s="19" t="s">
        <v>247</v>
      </c>
      <c r="B130" s="28" t="s">
        <v>248</v>
      </c>
      <c r="C130" s="20">
        <v>3</v>
      </c>
      <c r="D130" s="20">
        <v>0.89051999999999998</v>
      </c>
      <c r="E130" s="20">
        <f t="shared" si="1"/>
        <v>29.683999999999997</v>
      </c>
    </row>
    <row r="131" spans="1:5" x14ac:dyDescent="0.25">
      <c r="A131" s="19" t="s">
        <v>249</v>
      </c>
      <c r="B131" s="28" t="s">
        <v>250</v>
      </c>
      <c r="C131" s="20">
        <v>3</v>
      </c>
      <c r="D131" s="20">
        <v>0.89051999999999998</v>
      </c>
      <c r="E131" s="20">
        <f t="shared" si="1"/>
        <v>29.683999999999997</v>
      </c>
    </row>
    <row r="132" spans="1:5" ht="60" x14ac:dyDescent="0.25">
      <c r="A132" s="19" t="s">
        <v>251</v>
      </c>
      <c r="B132" s="28" t="s">
        <v>252</v>
      </c>
      <c r="C132" s="20">
        <v>3</v>
      </c>
      <c r="D132" s="20">
        <v>0.89051999999999998</v>
      </c>
      <c r="E132" s="20">
        <f t="shared" si="1"/>
        <v>29.683999999999997</v>
      </c>
    </row>
    <row r="133" spans="1:5" x14ac:dyDescent="0.25">
      <c r="A133" s="19" t="s">
        <v>253</v>
      </c>
      <c r="B133" s="28" t="s">
        <v>254</v>
      </c>
      <c r="C133" s="20">
        <v>338</v>
      </c>
      <c r="D133" s="20">
        <v>48.723269999999999</v>
      </c>
      <c r="E133" s="20">
        <f t="shared" si="1"/>
        <v>14.415168639053256</v>
      </c>
    </row>
    <row r="134" spans="1:5" x14ac:dyDescent="0.25">
      <c r="A134" s="19" t="s">
        <v>255</v>
      </c>
      <c r="B134" s="28" t="s">
        <v>256</v>
      </c>
      <c r="C134" s="20">
        <v>82</v>
      </c>
      <c r="D134" s="20">
        <v>0.22383</v>
      </c>
      <c r="E134" s="20">
        <f t="shared" si="1"/>
        <v>0.27296341463414636</v>
      </c>
    </row>
    <row r="135" spans="1:5" ht="30" x14ac:dyDescent="0.25">
      <c r="A135" s="19" t="s">
        <v>257</v>
      </c>
      <c r="B135" s="28" t="s">
        <v>258</v>
      </c>
      <c r="C135" s="20">
        <v>2</v>
      </c>
      <c r="D135" s="20">
        <v>1.86067</v>
      </c>
      <c r="E135" s="20">
        <f t="shared" si="1"/>
        <v>93.033500000000004</v>
      </c>
    </row>
    <row r="136" spans="1:5" x14ac:dyDescent="0.25">
      <c r="A136" s="19" t="s">
        <v>259</v>
      </c>
      <c r="B136" s="28" t="s">
        <v>260</v>
      </c>
      <c r="C136" s="20">
        <v>25</v>
      </c>
      <c r="D136" s="20">
        <v>1.0789200000000001</v>
      </c>
      <c r="E136" s="20">
        <f t="shared" si="1"/>
        <v>4.3156800000000004</v>
      </c>
    </row>
    <row r="137" spans="1:5" x14ac:dyDescent="0.25">
      <c r="A137" s="19" t="s">
        <v>261</v>
      </c>
      <c r="B137" s="28" t="s">
        <v>262</v>
      </c>
      <c r="C137" s="20">
        <v>229</v>
      </c>
      <c r="D137" s="20">
        <v>45.559849999999997</v>
      </c>
      <c r="E137" s="20">
        <f t="shared" si="1"/>
        <v>19.89513100436681</v>
      </c>
    </row>
    <row r="138" spans="1:5" ht="30" x14ac:dyDescent="0.25">
      <c r="A138" s="19" t="s">
        <v>263</v>
      </c>
      <c r="B138" s="28" t="s">
        <v>264</v>
      </c>
      <c r="C138" s="20">
        <v>63</v>
      </c>
      <c r="D138" s="20">
        <v>31.178729999999998</v>
      </c>
      <c r="E138" s="20">
        <f t="shared" ref="E138:E200" si="2">D138/C138*100</f>
        <v>49.490047619047616</v>
      </c>
    </row>
    <row r="139" spans="1:5" ht="30" x14ac:dyDescent="0.25">
      <c r="A139" s="19" t="s">
        <v>265</v>
      </c>
      <c r="B139" s="28" t="s">
        <v>266</v>
      </c>
      <c r="C139" s="20">
        <v>160</v>
      </c>
      <c r="D139" s="20">
        <v>14.341530000000001</v>
      </c>
      <c r="E139" s="20">
        <f t="shared" si="2"/>
        <v>8.9634562500000001</v>
      </c>
    </row>
    <row r="140" spans="1:5" ht="30" x14ac:dyDescent="0.25">
      <c r="A140" s="19" t="s">
        <v>267</v>
      </c>
      <c r="B140" s="28" t="s">
        <v>268</v>
      </c>
      <c r="C140" s="20">
        <v>6</v>
      </c>
      <c r="D140" s="20">
        <v>3.959E-2</v>
      </c>
      <c r="E140" s="20">
        <f t="shared" si="2"/>
        <v>0.65983333333333338</v>
      </c>
    </row>
    <row r="141" spans="1:5" ht="30" x14ac:dyDescent="0.25">
      <c r="A141" s="19" t="s">
        <v>269</v>
      </c>
      <c r="B141" s="28" t="s">
        <v>270</v>
      </c>
      <c r="C141" s="20">
        <v>82</v>
      </c>
      <c r="D141" s="20">
        <v>-4.1647100000000004</v>
      </c>
      <c r="E141" s="20">
        <f t="shared" si="2"/>
        <v>-5.0789146341463418</v>
      </c>
    </row>
    <row r="142" spans="1:5" x14ac:dyDescent="0.25">
      <c r="A142" s="19" t="s">
        <v>271</v>
      </c>
      <c r="B142" s="28" t="s">
        <v>272</v>
      </c>
      <c r="C142" s="20">
        <v>73</v>
      </c>
      <c r="D142" s="20">
        <v>-4.1647100000000004</v>
      </c>
      <c r="E142" s="20">
        <f t="shared" si="2"/>
        <v>-5.7050821917808223</v>
      </c>
    </row>
    <row r="143" spans="1:5" x14ac:dyDescent="0.25">
      <c r="A143" s="19" t="s">
        <v>273</v>
      </c>
      <c r="B143" s="28" t="s">
        <v>274</v>
      </c>
      <c r="C143" s="20">
        <v>9</v>
      </c>
      <c r="D143" s="20" t="s">
        <v>11</v>
      </c>
      <c r="E143" s="20"/>
    </row>
    <row r="144" spans="1:5" x14ac:dyDescent="0.25">
      <c r="A144" s="19" t="s">
        <v>275</v>
      </c>
      <c r="B144" s="28" t="s">
        <v>276</v>
      </c>
      <c r="C144" s="20">
        <v>22</v>
      </c>
      <c r="D144" s="20">
        <v>1.9737499999999999</v>
      </c>
      <c r="E144" s="20">
        <f t="shared" si="2"/>
        <v>8.9715909090909083</v>
      </c>
    </row>
    <row r="145" spans="1:6" ht="45" x14ac:dyDescent="0.25">
      <c r="A145" s="19" t="s">
        <v>277</v>
      </c>
      <c r="B145" s="28" t="s">
        <v>278</v>
      </c>
      <c r="C145" s="20">
        <v>1</v>
      </c>
      <c r="D145" s="20">
        <v>8.184000000000001E-2</v>
      </c>
      <c r="E145" s="20">
        <f t="shared" si="2"/>
        <v>8.1840000000000011</v>
      </c>
    </row>
    <row r="146" spans="1:6" ht="45" x14ac:dyDescent="0.25">
      <c r="A146" s="19" t="s">
        <v>279</v>
      </c>
      <c r="B146" s="28" t="s">
        <v>280</v>
      </c>
      <c r="C146" s="20" t="s">
        <v>11</v>
      </c>
      <c r="D146" s="20">
        <v>7.7010000000000009E-2</v>
      </c>
      <c r="E146" s="20"/>
    </row>
    <row r="147" spans="1:6" ht="45" x14ac:dyDescent="0.25">
      <c r="A147" s="19" t="s">
        <v>281</v>
      </c>
      <c r="B147" s="28" t="s">
        <v>282</v>
      </c>
      <c r="C147" s="20">
        <v>1</v>
      </c>
      <c r="D147" s="20">
        <v>4.8300000000000001E-3</v>
      </c>
      <c r="E147" s="20">
        <f t="shared" si="2"/>
        <v>0.48299999999999998</v>
      </c>
    </row>
    <row r="148" spans="1:6" x14ac:dyDescent="0.25">
      <c r="A148" s="19" t="s">
        <v>283</v>
      </c>
      <c r="B148" s="28" t="s">
        <v>284</v>
      </c>
      <c r="C148" s="20">
        <v>21</v>
      </c>
      <c r="D148" s="20">
        <v>1.89191</v>
      </c>
      <c r="E148" s="20">
        <f t="shared" si="2"/>
        <v>9.009095238095238</v>
      </c>
    </row>
    <row r="149" spans="1:6" ht="30" x14ac:dyDescent="0.25">
      <c r="A149" s="19" t="s">
        <v>285</v>
      </c>
      <c r="B149" s="28" t="s">
        <v>286</v>
      </c>
      <c r="C149" s="20">
        <v>5</v>
      </c>
      <c r="D149" s="20">
        <v>0.41758000000000001</v>
      </c>
      <c r="E149" s="20">
        <f t="shared" si="2"/>
        <v>8.3516000000000012</v>
      </c>
    </row>
    <row r="150" spans="1:6" ht="30" x14ac:dyDescent="0.25">
      <c r="A150" s="19" t="s">
        <v>287</v>
      </c>
      <c r="B150" s="28" t="s">
        <v>288</v>
      </c>
      <c r="C150" s="20">
        <v>16</v>
      </c>
      <c r="D150" s="20">
        <v>1.4743299999999999</v>
      </c>
      <c r="E150" s="20">
        <f t="shared" si="2"/>
        <v>9.2145624999999995</v>
      </c>
    </row>
    <row r="151" spans="1:6" ht="42.75" x14ac:dyDescent="0.25">
      <c r="A151" s="18" t="s">
        <v>289</v>
      </c>
      <c r="B151" s="27" t="s">
        <v>290</v>
      </c>
      <c r="C151" s="17">
        <v>1346700.6398099998</v>
      </c>
      <c r="D151" s="17">
        <v>633325.97065000003</v>
      </c>
      <c r="E151" s="17">
        <f t="shared" si="2"/>
        <v>47.027969834435758</v>
      </c>
      <c r="F151" s="15"/>
    </row>
    <row r="152" spans="1:6" ht="60" x14ac:dyDescent="0.25">
      <c r="A152" s="19" t="s">
        <v>291</v>
      </c>
      <c r="B152" s="28" t="s">
        <v>292</v>
      </c>
      <c r="C152" s="20">
        <v>4729.1000000000004</v>
      </c>
      <c r="D152" s="20" t="s">
        <v>11</v>
      </c>
      <c r="E152" s="20"/>
    </row>
    <row r="153" spans="1:6" ht="45" x14ac:dyDescent="0.25">
      <c r="A153" s="19" t="s">
        <v>293</v>
      </c>
      <c r="B153" s="28" t="s">
        <v>294</v>
      </c>
      <c r="C153" s="20">
        <v>4708.8999999999996</v>
      </c>
      <c r="D153" s="20" t="s">
        <v>11</v>
      </c>
      <c r="E153" s="20"/>
    </row>
    <row r="154" spans="1:6" ht="45" x14ac:dyDescent="0.25">
      <c r="A154" s="19" t="s">
        <v>295</v>
      </c>
      <c r="B154" s="28" t="s">
        <v>296</v>
      </c>
      <c r="C154" s="20">
        <v>20.2</v>
      </c>
      <c r="D154" s="20" t="s">
        <v>11</v>
      </c>
      <c r="E154" s="20"/>
    </row>
    <row r="155" spans="1:6" ht="30" x14ac:dyDescent="0.25">
      <c r="A155" s="19" t="s">
        <v>297</v>
      </c>
      <c r="B155" s="28" t="s">
        <v>298</v>
      </c>
      <c r="C155" s="20">
        <v>454.70981</v>
      </c>
      <c r="D155" s="20" t="s">
        <v>11</v>
      </c>
      <c r="E155" s="20"/>
    </row>
    <row r="156" spans="1:6" ht="30" x14ac:dyDescent="0.25">
      <c r="A156" s="19" t="s">
        <v>299</v>
      </c>
      <c r="B156" s="28" t="s">
        <v>300</v>
      </c>
      <c r="C156" s="20">
        <v>386</v>
      </c>
      <c r="D156" s="20" t="s">
        <v>11</v>
      </c>
      <c r="E156" s="20"/>
    </row>
    <row r="157" spans="1:6" ht="30" x14ac:dyDescent="0.25">
      <c r="A157" s="19" t="s">
        <v>301</v>
      </c>
      <c r="B157" s="28" t="s">
        <v>302</v>
      </c>
      <c r="C157" s="20">
        <v>68.709810000000004</v>
      </c>
      <c r="D157" s="20" t="s">
        <v>11</v>
      </c>
      <c r="E157" s="20"/>
    </row>
    <row r="158" spans="1:6" ht="75" x14ac:dyDescent="0.25">
      <c r="A158" s="19" t="s">
        <v>303</v>
      </c>
      <c r="B158" s="28" t="s">
        <v>304</v>
      </c>
      <c r="C158" s="20">
        <v>1223724.655</v>
      </c>
      <c r="D158" s="20">
        <v>577098.41599999997</v>
      </c>
      <c r="E158" s="20">
        <f t="shared" si="2"/>
        <v>47.15917209333336</v>
      </c>
    </row>
    <row r="159" spans="1:6" ht="60" x14ac:dyDescent="0.25">
      <c r="A159" s="19" t="s">
        <v>305</v>
      </c>
      <c r="B159" s="28" t="s">
        <v>306</v>
      </c>
      <c r="C159" s="20">
        <v>642811.21499999997</v>
      </c>
      <c r="D159" s="20">
        <v>276776.54522000003</v>
      </c>
      <c r="E159" s="20">
        <f t="shared" si="2"/>
        <v>43.057205406722723</v>
      </c>
    </row>
    <row r="160" spans="1:6" ht="60" x14ac:dyDescent="0.25">
      <c r="A160" s="19" t="s">
        <v>307</v>
      </c>
      <c r="B160" s="28" t="s">
        <v>308</v>
      </c>
      <c r="C160" s="20">
        <v>438778.13500000001</v>
      </c>
      <c r="D160" s="20">
        <v>182588.37421000001</v>
      </c>
      <c r="E160" s="20">
        <f t="shared" si="2"/>
        <v>41.612915422506184</v>
      </c>
    </row>
    <row r="161" spans="1:5" ht="75" x14ac:dyDescent="0.25">
      <c r="A161" s="19" t="s">
        <v>309</v>
      </c>
      <c r="B161" s="28" t="s">
        <v>310</v>
      </c>
      <c r="C161" s="20">
        <v>109082.49</v>
      </c>
      <c r="D161" s="20">
        <v>52664.108569999997</v>
      </c>
      <c r="E161" s="20">
        <f t="shared" si="2"/>
        <v>48.279158799913716</v>
      </c>
    </row>
    <row r="162" spans="1:5" ht="60" x14ac:dyDescent="0.25">
      <c r="A162" s="19" t="s">
        <v>311</v>
      </c>
      <c r="B162" s="28" t="s">
        <v>312</v>
      </c>
      <c r="C162" s="20">
        <v>94950.59</v>
      </c>
      <c r="D162" s="20">
        <v>41524.062439999994</v>
      </c>
      <c r="E162" s="20">
        <f t="shared" si="2"/>
        <v>43.732284802021766</v>
      </c>
    </row>
    <row r="163" spans="1:5" ht="60" x14ac:dyDescent="0.25">
      <c r="A163" s="19" t="s">
        <v>313</v>
      </c>
      <c r="B163" s="28" t="s">
        <v>314</v>
      </c>
      <c r="C163" s="20">
        <v>217989.41200000001</v>
      </c>
      <c r="D163" s="20">
        <v>87521.048939999993</v>
      </c>
      <c r="E163" s="20">
        <f t="shared" si="2"/>
        <v>40.149220155701869</v>
      </c>
    </row>
    <row r="164" spans="1:5" ht="75" x14ac:dyDescent="0.25">
      <c r="A164" s="19" t="s">
        <v>315</v>
      </c>
      <c r="B164" s="28" t="s">
        <v>316</v>
      </c>
      <c r="C164" s="20">
        <v>46668.7</v>
      </c>
      <c r="D164" s="20">
        <v>29692.850920000001</v>
      </c>
      <c r="E164" s="20">
        <f t="shared" si="2"/>
        <v>63.62476546379051</v>
      </c>
    </row>
    <row r="165" spans="1:5" ht="60" x14ac:dyDescent="0.25">
      <c r="A165" s="19" t="s">
        <v>317</v>
      </c>
      <c r="B165" s="28" t="s">
        <v>318</v>
      </c>
      <c r="C165" s="20">
        <v>143152.603</v>
      </c>
      <c r="D165" s="20">
        <v>41509.13366</v>
      </c>
      <c r="E165" s="20">
        <f t="shared" si="2"/>
        <v>28.996422551953177</v>
      </c>
    </row>
    <row r="166" spans="1:5" ht="60" x14ac:dyDescent="0.25">
      <c r="A166" s="19" t="s">
        <v>319</v>
      </c>
      <c r="B166" s="28" t="s">
        <v>320</v>
      </c>
      <c r="C166" s="20">
        <v>5383.83</v>
      </c>
      <c r="D166" s="20">
        <v>2421.3323100000002</v>
      </c>
      <c r="E166" s="20">
        <f t="shared" si="2"/>
        <v>44.974159845314588</v>
      </c>
    </row>
    <row r="167" spans="1:5" ht="60" x14ac:dyDescent="0.25">
      <c r="A167" s="19" t="s">
        <v>321</v>
      </c>
      <c r="B167" s="28" t="s">
        <v>322</v>
      </c>
      <c r="C167" s="20">
        <v>12229.909</v>
      </c>
      <c r="D167" s="20">
        <v>5330.7002000000002</v>
      </c>
      <c r="E167" s="20">
        <f t="shared" si="2"/>
        <v>43.587406905480655</v>
      </c>
    </row>
    <row r="168" spans="1:5" ht="60" x14ac:dyDescent="0.25">
      <c r="A168" s="19" t="s">
        <v>323</v>
      </c>
      <c r="B168" s="28" t="s">
        <v>324</v>
      </c>
      <c r="C168" s="20">
        <v>10554.37</v>
      </c>
      <c r="D168" s="20">
        <v>8567.0318499999994</v>
      </c>
      <c r="E168" s="20">
        <f t="shared" si="2"/>
        <v>81.170471093963911</v>
      </c>
    </row>
    <row r="169" spans="1:5" ht="75" x14ac:dyDescent="0.25">
      <c r="A169" s="19" t="s">
        <v>325</v>
      </c>
      <c r="B169" s="28" t="s">
        <v>326</v>
      </c>
      <c r="C169" s="20">
        <v>14554.833000000001</v>
      </c>
      <c r="D169" s="20">
        <v>6873.0296399999997</v>
      </c>
      <c r="E169" s="20">
        <f t="shared" si="2"/>
        <v>47.221631742528409</v>
      </c>
    </row>
    <row r="170" spans="1:5" ht="60" x14ac:dyDescent="0.25">
      <c r="A170" s="19" t="s">
        <v>327</v>
      </c>
      <c r="B170" s="28" t="s">
        <v>328</v>
      </c>
      <c r="C170" s="20">
        <v>3853.7</v>
      </c>
      <c r="D170" s="20">
        <v>2005.3453100000002</v>
      </c>
      <c r="E170" s="20">
        <f t="shared" si="2"/>
        <v>52.036881698108317</v>
      </c>
    </row>
    <row r="171" spans="1:5" ht="60" x14ac:dyDescent="0.25">
      <c r="A171" s="19" t="s">
        <v>329</v>
      </c>
      <c r="B171" s="28" t="s">
        <v>330</v>
      </c>
      <c r="C171" s="20">
        <v>3117.0929999999998</v>
      </c>
      <c r="D171" s="20">
        <v>1408.72956</v>
      </c>
      <c r="E171" s="20">
        <f t="shared" si="2"/>
        <v>45.193696819440419</v>
      </c>
    </row>
    <row r="172" spans="1:5" ht="60" x14ac:dyDescent="0.25">
      <c r="A172" s="19" t="s">
        <v>331</v>
      </c>
      <c r="B172" s="28" t="s">
        <v>332</v>
      </c>
      <c r="C172" s="20">
        <v>3834.02</v>
      </c>
      <c r="D172" s="20">
        <v>1821.9203200000002</v>
      </c>
      <c r="E172" s="20">
        <f t="shared" si="2"/>
        <v>47.51984392361021</v>
      </c>
    </row>
    <row r="173" spans="1:5" ht="60" x14ac:dyDescent="0.25">
      <c r="A173" s="19" t="s">
        <v>333</v>
      </c>
      <c r="B173" s="28" t="s">
        <v>334</v>
      </c>
      <c r="C173" s="20">
        <v>3431.64</v>
      </c>
      <c r="D173" s="20">
        <v>1472.7825</v>
      </c>
      <c r="E173" s="20">
        <f t="shared" si="2"/>
        <v>42.917744868342837</v>
      </c>
    </row>
    <row r="174" spans="1:5" ht="60" x14ac:dyDescent="0.25">
      <c r="A174" s="19" t="s">
        <v>335</v>
      </c>
      <c r="B174" s="28" t="s">
        <v>336</v>
      </c>
      <c r="C174" s="20">
        <v>318.38</v>
      </c>
      <c r="D174" s="20">
        <v>164.25195000000002</v>
      </c>
      <c r="E174" s="20">
        <f t="shared" si="2"/>
        <v>51.589908285696353</v>
      </c>
    </row>
    <row r="175" spans="1:5" ht="30" x14ac:dyDescent="0.25">
      <c r="A175" s="19" t="s">
        <v>337</v>
      </c>
      <c r="B175" s="28" t="s">
        <v>338</v>
      </c>
      <c r="C175" s="20">
        <v>333535.79499999998</v>
      </c>
      <c r="D175" s="20">
        <v>198887.20533000003</v>
      </c>
      <c r="E175" s="20">
        <f t="shared" si="2"/>
        <v>59.629943265909446</v>
      </c>
    </row>
    <row r="176" spans="1:5" ht="30" x14ac:dyDescent="0.25">
      <c r="A176" s="19" t="s">
        <v>339</v>
      </c>
      <c r="B176" s="28" t="s">
        <v>340</v>
      </c>
      <c r="C176" s="20">
        <v>29836.6</v>
      </c>
      <c r="D176" s="20">
        <v>13386.25252</v>
      </c>
      <c r="E176" s="20">
        <f t="shared" si="2"/>
        <v>44.865207563864516</v>
      </c>
    </row>
    <row r="177" spans="1:5" ht="30" x14ac:dyDescent="0.25">
      <c r="A177" s="19" t="s">
        <v>341</v>
      </c>
      <c r="B177" s="28" t="s">
        <v>342</v>
      </c>
      <c r="C177" s="20">
        <v>248970.15900000001</v>
      </c>
      <c r="D177" s="20">
        <v>161549.47902999999</v>
      </c>
      <c r="E177" s="20">
        <f t="shared" si="2"/>
        <v>64.887085134568267</v>
      </c>
    </row>
    <row r="178" spans="1:5" ht="30" x14ac:dyDescent="0.25">
      <c r="A178" s="19" t="s">
        <v>343</v>
      </c>
      <c r="B178" s="28" t="s">
        <v>344</v>
      </c>
      <c r="C178" s="20">
        <v>19698.599999999999</v>
      </c>
      <c r="D178" s="20">
        <v>10065.565720000001</v>
      </c>
      <c r="E178" s="20">
        <f t="shared" si="2"/>
        <v>51.097873554465814</v>
      </c>
    </row>
    <row r="179" spans="1:5" ht="30" x14ac:dyDescent="0.25">
      <c r="A179" s="19" t="s">
        <v>345</v>
      </c>
      <c r="B179" s="28" t="s">
        <v>346</v>
      </c>
      <c r="C179" s="20">
        <v>8785.1329999999998</v>
      </c>
      <c r="D179" s="20">
        <v>3821.56657</v>
      </c>
      <c r="E179" s="20">
        <f t="shared" si="2"/>
        <v>43.500383773358926</v>
      </c>
    </row>
    <row r="180" spans="1:5" ht="30" x14ac:dyDescent="0.25">
      <c r="A180" s="19" t="s">
        <v>347</v>
      </c>
      <c r="B180" s="28" t="s">
        <v>348</v>
      </c>
      <c r="C180" s="20">
        <v>26245.303</v>
      </c>
      <c r="D180" s="20">
        <v>10064.341490000001</v>
      </c>
      <c r="E180" s="20">
        <f t="shared" si="2"/>
        <v>38.347210127465473</v>
      </c>
    </row>
    <row r="181" spans="1:5" ht="45" x14ac:dyDescent="0.25">
      <c r="A181" s="19" t="s">
        <v>349</v>
      </c>
      <c r="B181" s="28" t="s">
        <v>350</v>
      </c>
      <c r="C181" s="20">
        <v>14833</v>
      </c>
      <c r="D181" s="20">
        <v>7040.5857100000003</v>
      </c>
      <c r="E181" s="20">
        <f t="shared" si="2"/>
        <v>47.465689408750762</v>
      </c>
    </row>
    <row r="182" spans="1:5" ht="60" x14ac:dyDescent="0.25">
      <c r="A182" s="19" t="s">
        <v>351</v>
      </c>
      <c r="B182" s="28" t="s">
        <v>352</v>
      </c>
      <c r="C182" s="20">
        <v>14833</v>
      </c>
      <c r="D182" s="20">
        <v>7040.5857100000003</v>
      </c>
      <c r="E182" s="20">
        <f t="shared" si="2"/>
        <v>47.465689408750762</v>
      </c>
    </row>
    <row r="183" spans="1:5" ht="105" x14ac:dyDescent="0.25">
      <c r="A183" s="19" t="s">
        <v>353</v>
      </c>
      <c r="B183" s="28" t="s">
        <v>354</v>
      </c>
      <c r="C183" s="20">
        <v>0.4</v>
      </c>
      <c r="D183" s="20">
        <v>1.16E-3</v>
      </c>
      <c r="E183" s="20">
        <f t="shared" si="2"/>
        <v>0.28999999999999998</v>
      </c>
    </row>
    <row r="184" spans="1:5" ht="30" x14ac:dyDescent="0.25">
      <c r="A184" s="19" t="s">
        <v>355</v>
      </c>
      <c r="B184" s="28" t="s">
        <v>356</v>
      </c>
      <c r="C184" s="20">
        <v>831.7</v>
      </c>
      <c r="D184" s="20">
        <v>704.75648000000001</v>
      </c>
      <c r="E184" s="20">
        <f t="shared" si="2"/>
        <v>84.736861849224482</v>
      </c>
    </row>
    <row r="185" spans="1:5" ht="30" x14ac:dyDescent="0.25">
      <c r="A185" s="19" t="s">
        <v>357</v>
      </c>
      <c r="B185" s="28" t="s">
        <v>358</v>
      </c>
      <c r="C185" s="20">
        <v>268.10000000000002</v>
      </c>
      <c r="D185" s="20">
        <v>182.29444000000001</v>
      </c>
      <c r="E185" s="20">
        <f t="shared" si="2"/>
        <v>67.994942185751583</v>
      </c>
    </row>
    <row r="186" spans="1:5" ht="90" x14ac:dyDescent="0.25">
      <c r="A186" s="19" t="s">
        <v>359</v>
      </c>
      <c r="B186" s="28" t="s">
        <v>360</v>
      </c>
      <c r="C186" s="20">
        <v>265.8</v>
      </c>
      <c r="D186" s="20">
        <v>173.68173000000002</v>
      </c>
      <c r="E186" s="20">
        <f t="shared" si="2"/>
        <v>65.343013544018063</v>
      </c>
    </row>
    <row r="187" spans="1:5" ht="90" x14ac:dyDescent="0.25">
      <c r="A187" s="19" t="s">
        <v>361</v>
      </c>
      <c r="B187" s="28" t="s">
        <v>362</v>
      </c>
      <c r="C187" s="20" t="s">
        <v>11</v>
      </c>
      <c r="D187" s="20">
        <v>8.6107099999999992</v>
      </c>
      <c r="E187" s="20"/>
    </row>
    <row r="188" spans="1:5" ht="90" x14ac:dyDescent="0.25">
      <c r="A188" s="19" t="s">
        <v>363</v>
      </c>
      <c r="B188" s="28" t="s">
        <v>364</v>
      </c>
      <c r="C188" s="20">
        <v>2.2999999999999998</v>
      </c>
      <c r="D188" s="20" t="s">
        <v>11</v>
      </c>
      <c r="E188" s="20"/>
    </row>
    <row r="189" spans="1:5" ht="30" x14ac:dyDescent="0.25">
      <c r="A189" s="19" t="s">
        <v>365</v>
      </c>
      <c r="B189" s="28" t="s">
        <v>366</v>
      </c>
      <c r="C189" s="20">
        <v>563.6</v>
      </c>
      <c r="D189" s="20">
        <v>522.46204</v>
      </c>
      <c r="E189" s="20">
        <f t="shared" si="2"/>
        <v>92.70085876508162</v>
      </c>
    </row>
    <row r="190" spans="1:5" ht="75" x14ac:dyDescent="0.25">
      <c r="A190" s="19" t="s">
        <v>367</v>
      </c>
      <c r="B190" s="28" t="s">
        <v>368</v>
      </c>
      <c r="C190" s="20">
        <v>243.6</v>
      </c>
      <c r="D190" s="20">
        <v>358.44871999999998</v>
      </c>
      <c r="E190" s="20">
        <f t="shared" si="2"/>
        <v>147.1464367816092</v>
      </c>
    </row>
    <row r="191" spans="1:5" ht="75" x14ac:dyDescent="0.25">
      <c r="A191" s="19" t="s">
        <v>369</v>
      </c>
      <c r="B191" s="28" t="s">
        <v>370</v>
      </c>
      <c r="C191" s="20">
        <v>320</v>
      </c>
      <c r="D191" s="20">
        <v>164.01331999999999</v>
      </c>
      <c r="E191" s="20">
        <f t="shared" si="2"/>
        <v>51.2541625</v>
      </c>
    </row>
    <row r="192" spans="1:5" x14ac:dyDescent="0.25">
      <c r="A192" s="19" t="s">
        <v>371</v>
      </c>
      <c r="B192" s="28" t="s">
        <v>372</v>
      </c>
      <c r="C192" s="20">
        <v>23307.248</v>
      </c>
      <c r="D192" s="20">
        <v>15968.807119999999</v>
      </c>
      <c r="E192" s="20">
        <f t="shared" si="2"/>
        <v>68.514339916921983</v>
      </c>
    </row>
    <row r="193" spans="1:5" ht="45" x14ac:dyDescent="0.25">
      <c r="A193" s="19" t="s">
        <v>373</v>
      </c>
      <c r="B193" s="28" t="s">
        <v>374</v>
      </c>
      <c r="C193" s="20">
        <v>23307.248</v>
      </c>
      <c r="D193" s="20">
        <v>15968.807119999999</v>
      </c>
      <c r="E193" s="20">
        <f t="shared" si="2"/>
        <v>68.514339916921983</v>
      </c>
    </row>
    <row r="194" spans="1:5" ht="45" x14ac:dyDescent="0.25">
      <c r="A194" s="19" t="s">
        <v>375</v>
      </c>
      <c r="B194" s="28" t="s">
        <v>376</v>
      </c>
      <c r="C194" s="20">
        <v>3762.3</v>
      </c>
      <c r="D194" s="20">
        <v>769.25699999999995</v>
      </c>
      <c r="E194" s="20">
        <f t="shared" si="2"/>
        <v>20.4464556255482</v>
      </c>
    </row>
    <row r="195" spans="1:5" ht="45" x14ac:dyDescent="0.25">
      <c r="A195" s="19" t="s">
        <v>377</v>
      </c>
      <c r="B195" s="28" t="s">
        <v>378</v>
      </c>
      <c r="C195" s="20">
        <v>10156.5</v>
      </c>
      <c r="D195" s="20">
        <v>6980.86546</v>
      </c>
      <c r="E195" s="20">
        <f t="shared" si="2"/>
        <v>68.732983409639147</v>
      </c>
    </row>
    <row r="196" spans="1:5" ht="45" x14ac:dyDescent="0.25">
      <c r="A196" s="19" t="s">
        <v>379</v>
      </c>
      <c r="B196" s="28" t="s">
        <v>380</v>
      </c>
      <c r="C196" s="20">
        <v>7842.4480000000003</v>
      </c>
      <c r="D196" s="20">
        <v>7493.69949</v>
      </c>
      <c r="E196" s="20">
        <f t="shared" si="2"/>
        <v>95.553065700913791</v>
      </c>
    </row>
    <row r="197" spans="1:5" ht="45" x14ac:dyDescent="0.25">
      <c r="A197" s="19" t="s">
        <v>381</v>
      </c>
      <c r="B197" s="28" t="s">
        <v>382</v>
      </c>
      <c r="C197" s="20">
        <v>17.5</v>
      </c>
      <c r="D197" s="20">
        <v>19.265909999999998</v>
      </c>
      <c r="E197" s="20">
        <f t="shared" si="2"/>
        <v>110.09091428571426</v>
      </c>
    </row>
    <row r="198" spans="1:5" ht="45" x14ac:dyDescent="0.25">
      <c r="A198" s="19" t="s">
        <v>383</v>
      </c>
      <c r="B198" s="28" t="s">
        <v>384</v>
      </c>
      <c r="C198" s="20">
        <v>1528.5</v>
      </c>
      <c r="D198" s="20">
        <v>705.71925999999996</v>
      </c>
      <c r="E198" s="20">
        <f t="shared" si="2"/>
        <v>46.170707229309777</v>
      </c>
    </row>
    <row r="199" spans="1:5" ht="60" x14ac:dyDescent="0.25">
      <c r="A199" s="19" t="s">
        <v>385</v>
      </c>
      <c r="B199" s="28" t="s">
        <v>386</v>
      </c>
      <c r="C199" s="20">
        <v>93653.226999999999</v>
      </c>
      <c r="D199" s="20">
        <v>39553.991049999997</v>
      </c>
      <c r="E199" s="20">
        <f t="shared" si="2"/>
        <v>42.23452017302084</v>
      </c>
    </row>
    <row r="200" spans="1:5" ht="60" x14ac:dyDescent="0.25">
      <c r="A200" s="19" t="s">
        <v>387</v>
      </c>
      <c r="B200" s="28" t="s">
        <v>388</v>
      </c>
      <c r="C200" s="20">
        <v>93653.226999999999</v>
      </c>
      <c r="D200" s="20">
        <v>39553.991049999997</v>
      </c>
      <c r="E200" s="20">
        <f t="shared" si="2"/>
        <v>42.23452017302084</v>
      </c>
    </row>
    <row r="201" spans="1:5" ht="75" x14ac:dyDescent="0.25">
      <c r="A201" s="19" t="s">
        <v>389</v>
      </c>
      <c r="B201" s="28" t="s">
        <v>390</v>
      </c>
      <c r="C201" s="20">
        <v>405</v>
      </c>
      <c r="D201" s="20">
        <v>252.70954999999998</v>
      </c>
      <c r="E201" s="20">
        <f t="shared" ref="E201:E263" si="3">D201/C201*100</f>
        <v>62.39741975308641</v>
      </c>
    </row>
    <row r="202" spans="1:5" ht="60" x14ac:dyDescent="0.25">
      <c r="A202" s="19" t="s">
        <v>391</v>
      </c>
      <c r="B202" s="28" t="s">
        <v>392</v>
      </c>
      <c r="C202" s="20">
        <v>73531.962</v>
      </c>
      <c r="D202" s="20">
        <v>29220.991899999997</v>
      </c>
      <c r="E202" s="20">
        <f t="shared" si="3"/>
        <v>39.739170702394695</v>
      </c>
    </row>
    <row r="203" spans="1:5" ht="60" x14ac:dyDescent="0.25">
      <c r="A203" s="19" t="s">
        <v>393</v>
      </c>
      <c r="B203" s="28" t="s">
        <v>394</v>
      </c>
      <c r="C203" s="20">
        <v>3042.4580000000001</v>
      </c>
      <c r="D203" s="20">
        <v>1395.5970600000001</v>
      </c>
      <c r="E203" s="20">
        <f t="shared" si="3"/>
        <v>45.870709143725243</v>
      </c>
    </row>
    <row r="204" spans="1:5" ht="60" x14ac:dyDescent="0.25">
      <c r="A204" s="19" t="s">
        <v>395</v>
      </c>
      <c r="B204" s="28" t="s">
        <v>396</v>
      </c>
      <c r="C204" s="20">
        <v>3698.4969999999998</v>
      </c>
      <c r="D204" s="20">
        <v>1549.61582</v>
      </c>
      <c r="E204" s="20">
        <f t="shared" si="3"/>
        <v>41.898528510365161</v>
      </c>
    </row>
    <row r="205" spans="1:5" ht="60" x14ac:dyDescent="0.25">
      <c r="A205" s="19" t="s">
        <v>397</v>
      </c>
      <c r="B205" s="28" t="s">
        <v>398</v>
      </c>
      <c r="C205" s="20">
        <v>12975.31</v>
      </c>
      <c r="D205" s="20">
        <v>7135.07672</v>
      </c>
      <c r="E205" s="20">
        <f t="shared" si="3"/>
        <v>54.989643561502575</v>
      </c>
    </row>
    <row r="206" spans="1:5" x14ac:dyDescent="0.25">
      <c r="A206" s="18" t="s">
        <v>399</v>
      </c>
      <c r="B206" s="27" t="s">
        <v>400</v>
      </c>
      <c r="C206" s="17">
        <v>369758.38</v>
      </c>
      <c r="D206" s="17">
        <v>208512.10749000002</v>
      </c>
      <c r="E206" s="17">
        <f t="shared" si="3"/>
        <v>56.39144878609649</v>
      </c>
    </row>
    <row r="207" spans="1:5" x14ac:dyDescent="0.25">
      <c r="A207" s="19" t="s">
        <v>401</v>
      </c>
      <c r="B207" s="28" t="s">
        <v>402</v>
      </c>
      <c r="C207" s="20">
        <v>35584.080000000002</v>
      </c>
      <c r="D207" s="20">
        <v>64264.572919999999</v>
      </c>
      <c r="E207" s="20">
        <f t="shared" si="3"/>
        <v>180.59922560875538</v>
      </c>
    </row>
    <row r="208" spans="1:5" ht="30" x14ac:dyDescent="0.25">
      <c r="A208" s="19" t="s">
        <v>403</v>
      </c>
      <c r="B208" s="28" t="s">
        <v>404</v>
      </c>
      <c r="C208" s="20">
        <v>13644.43</v>
      </c>
      <c r="D208" s="20">
        <v>5313.39</v>
      </c>
      <c r="E208" s="20">
        <f t="shared" si="3"/>
        <v>38.941824612680783</v>
      </c>
    </row>
    <row r="209" spans="1:5" x14ac:dyDescent="0.25">
      <c r="A209" s="19" t="s">
        <v>405</v>
      </c>
      <c r="B209" s="28" t="s">
        <v>406</v>
      </c>
      <c r="C209" s="20">
        <v>10306.68</v>
      </c>
      <c r="D209" s="20">
        <v>6004.7619800000002</v>
      </c>
      <c r="E209" s="20">
        <f t="shared" si="3"/>
        <v>58.260875277004821</v>
      </c>
    </row>
    <row r="210" spans="1:5" x14ac:dyDescent="0.25">
      <c r="A210" s="19" t="s">
        <v>407</v>
      </c>
      <c r="B210" s="28" t="s">
        <v>408</v>
      </c>
      <c r="C210" s="20">
        <v>11632.97</v>
      </c>
      <c r="D210" s="20">
        <v>52942.427090000005</v>
      </c>
      <c r="E210" s="20">
        <f t="shared" si="3"/>
        <v>455.10671041015325</v>
      </c>
    </row>
    <row r="211" spans="1:5" x14ac:dyDescent="0.25">
      <c r="A211" s="19" t="s">
        <v>409</v>
      </c>
      <c r="B211" s="28" t="s">
        <v>410</v>
      </c>
      <c r="C211" s="20">
        <v>8517.17</v>
      </c>
      <c r="D211" s="20">
        <v>47100.249080000001</v>
      </c>
      <c r="E211" s="20">
        <f t="shared" si="3"/>
        <v>553.00351032091646</v>
      </c>
    </row>
    <row r="212" spans="1:5" x14ac:dyDescent="0.25">
      <c r="A212" s="19" t="s">
        <v>411</v>
      </c>
      <c r="B212" s="28" t="s">
        <v>412</v>
      </c>
      <c r="C212" s="20">
        <v>3115.8</v>
      </c>
      <c r="D212" s="20">
        <v>5842.1780099999996</v>
      </c>
      <c r="E212" s="20">
        <f t="shared" si="3"/>
        <v>187.5017013287117</v>
      </c>
    </row>
    <row r="213" spans="1:5" ht="30" x14ac:dyDescent="0.25">
      <c r="A213" s="19" t="s">
        <v>413</v>
      </c>
      <c r="B213" s="28" t="s">
        <v>414</v>
      </c>
      <c r="C213" s="20" t="s">
        <v>11</v>
      </c>
      <c r="D213" s="20">
        <v>3.9938500000000001</v>
      </c>
      <c r="E213" s="20"/>
    </row>
    <row r="214" spans="1:5" x14ac:dyDescent="0.25">
      <c r="A214" s="19" t="s">
        <v>415</v>
      </c>
      <c r="B214" s="28" t="s">
        <v>416</v>
      </c>
      <c r="C214" s="20">
        <v>13161</v>
      </c>
      <c r="D214" s="20">
        <v>1178.1403600000001</v>
      </c>
      <c r="E214" s="20">
        <f t="shared" si="3"/>
        <v>8.9517541220272037</v>
      </c>
    </row>
    <row r="215" spans="1:5" ht="45" x14ac:dyDescent="0.25">
      <c r="A215" s="19" t="s">
        <v>417</v>
      </c>
      <c r="B215" s="28" t="s">
        <v>418</v>
      </c>
      <c r="C215" s="20">
        <v>12403</v>
      </c>
      <c r="D215" s="20">
        <v>924.89985000000001</v>
      </c>
      <c r="E215" s="20">
        <f t="shared" si="3"/>
        <v>7.457065629283238</v>
      </c>
    </row>
    <row r="216" spans="1:5" ht="45" x14ac:dyDescent="0.25">
      <c r="A216" s="19" t="s">
        <v>419</v>
      </c>
      <c r="B216" s="28" t="s">
        <v>420</v>
      </c>
      <c r="C216" s="20">
        <v>12403</v>
      </c>
      <c r="D216" s="20">
        <v>924.89985000000001</v>
      </c>
      <c r="E216" s="20">
        <f t="shared" si="3"/>
        <v>7.457065629283238</v>
      </c>
    </row>
    <row r="217" spans="1:5" ht="30" x14ac:dyDescent="0.25">
      <c r="A217" s="19" t="s">
        <v>421</v>
      </c>
      <c r="B217" s="28" t="s">
        <v>422</v>
      </c>
      <c r="C217" s="20">
        <v>53</v>
      </c>
      <c r="D217" s="20">
        <v>38.24051</v>
      </c>
      <c r="E217" s="20">
        <f t="shared" si="3"/>
        <v>72.151905660377352</v>
      </c>
    </row>
    <row r="218" spans="1:5" ht="45" x14ac:dyDescent="0.25">
      <c r="A218" s="19" t="s">
        <v>423</v>
      </c>
      <c r="B218" s="28" t="s">
        <v>424</v>
      </c>
      <c r="C218" s="20">
        <v>605</v>
      </c>
      <c r="D218" s="20">
        <v>215</v>
      </c>
      <c r="E218" s="20">
        <f t="shared" si="3"/>
        <v>35.537190082644628</v>
      </c>
    </row>
    <row r="219" spans="1:5" ht="45" x14ac:dyDescent="0.25">
      <c r="A219" s="19" t="s">
        <v>425</v>
      </c>
      <c r="B219" s="28" t="s">
        <v>426</v>
      </c>
      <c r="C219" s="20">
        <v>605</v>
      </c>
      <c r="D219" s="20">
        <v>215</v>
      </c>
      <c r="E219" s="20">
        <f t="shared" si="3"/>
        <v>35.537190082644628</v>
      </c>
    </row>
    <row r="220" spans="1:5" ht="30" x14ac:dyDescent="0.25">
      <c r="A220" s="19" t="s">
        <v>427</v>
      </c>
      <c r="B220" s="28" t="s">
        <v>428</v>
      </c>
      <c r="C220" s="20">
        <v>100</v>
      </c>
      <c r="D220" s="20" t="s">
        <v>11</v>
      </c>
      <c r="E220" s="20"/>
    </row>
    <row r="221" spans="1:5" ht="30" x14ac:dyDescent="0.25">
      <c r="A221" s="19" t="s">
        <v>429</v>
      </c>
      <c r="B221" s="28" t="s">
        <v>430</v>
      </c>
      <c r="C221" s="20">
        <v>100</v>
      </c>
      <c r="D221" s="20" t="s">
        <v>11</v>
      </c>
      <c r="E221" s="20"/>
    </row>
    <row r="222" spans="1:5" x14ac:dyDescent="0.25">
      <c r="A222" s="19" t="s">
        <v>431</v>
      </c>
      <c r="B222" s="28" t="s">
        <v>432</v>
      </c>
      <c r="C222" s="20">
        <v>321013.3</v>
      </c>
      <c r="D222" s="20">
        <v>143069.39421</v>
      </c>
      <c r="E222" s="20">
        <f t="shared" si="3"/>
        <v>44.568058148992584</v>
      </c>
    </row>
    <row r="223" spans="1:5" x14ac:dyDescent="0.25">
      <c r="A223" s="19" t="s">
        <v>433</v>
      </c>
      <c r="B223" s="28" t="s">
        <v>434</v>
      </c>
      <c r="C223" s="20">
        <v>321013.3</v>
      </c>
      <c r="D223" s="20">
        <v>143069.39421</v>
      </c>
      <c r="E223" s="20">
        <f t="shared" si="3"/>
        <v>44.568058148992584</v>
      </c>
    </row>
    <row r="224" spans="1:5" ht="45" x14ac:dyDescent="0.25">
      <c r="A224" s="19" t="s">
        <v>435</v>
      </c>
      <c r="B224" s="28" t="s">
        <v>436</v>
      </c>
      <c r="C224" s="20">
        <v>12505</v>
      </c>
      <c r="D224" s="20">
        <v>2942.0677500000002</v>
      </c>
      <c r="E224" s="20">
        <f t="shared" si="3"/>
        <v>23.527131147540985</v>
      </c>
    </row>
    <row r="225" spans="1:5" ht="30" x14ac:dyDescent="0.25">
      <c r="A225" s="19" t="s">
        <v>437</v>
      </c>
      <c r="B225" s="28" t="s">
        <v>438</v>
      </c>
      <c r="C225" s="20">
        <v>284079.2</v>
      </c>
      <c r="D225" s="20">
        <v>129182.17376000001</v>
      </c>
      <c r="E225" s="20">
        <f t="shared" si="3"/>
        <v>45.473999419880087</v>
      </c>
    </row>
    <row r="226" spans="1:5" ht="45" x14ac:dyDescent="0.25">
      <c r="A226" s="19" t="s">
        <v>439</v>
      </c>
      <c r="B226" s="28" t="s">
        <v>440</v>
      </c>
      <c r="C226" s="20">
        <v>24429.1</v>
      </c>
      <c r="D226" s="20">
        <v>10945.152699999999</v>
      </c>
      <c r="E226" s="20">
        <f t="shared" si="3"/>
        <v>44.803749217122203</v>
      </c>
    </row>
    <row r="227" spans="1:5" ht="28.5" x14ac:dyDescent="0.25">
      <c r="A227" s="18" t="s">
        <v>441</v>
      </c>
      <c r="B227" s="27" t="s">
        <v>442</v>
      </c>
      <c r="C227" s="17">
        <v>2397853.4889499997</v>
      </c>
      <c r="D227" s="17">
        <v>394243.17124</v>
      </c>
      <c r="E227" s="17">
        <f t="shared" si="3"/>
        <v>16.441503747280066</v>
      </c>
    </row>
    <row r="228" spans="1:5" x14ac:dyDescent="0.25">
      <c r="A228" s="19" t="s">
        <v>443</v>
      </c>
      <c r="B228" s="28" t="s">
        <v>444</v>
      </c>
      <c r="C228" s="20">
        <v>73227.925000000003</v>
      </c>
      <c r="D228" s="20">
        <v>21849.394929999999</v>
      </c>
      <c r="E228" s="20">
        <f t="shared" si="3"/>
        <v>29.837517490765986</v>
      </c>
    </row>
    <row r="229" spans="1:5" ht="45" x14ac:dyDescent="0.25">
      <c r="A229" s="19" t="s">
        <v>445</v>
      </c>
      <c r="B229" s="28" t="s">
        <v>446</v>
      </c>
      <c r="C229" s="20">
        <v>14</v>
      </c>
      <c r="D229" s="20">
        <v>4.3499999999999996</v>
      </c>
      <c r="E229" s="20">
        <f t="shared" si="3"/>
        <v>31.071428571428566</v>
      </c>
    </row>
    <row r="230" spans="1:5" ht="30" x14ac:dyDescent="0.25">
      <c r="A230" s="19" t="s">
        <v>447</v>
      </c>
      <c r="B230" s="28" t="s">
        <v>448</v>
      </c>
      <c r="C230" s="20">
        <v>481.3</v>
      </c>
      <c r="D230" s="20">
        <v>148.78984</v>
      </c>
      <c r="E230" s="20">
        <f t="shared" si="3"/>
        <v>30.914157490130894</v>
      </c>
    </row>
    <row r="231" spans="1:5" x14ac:dyDescent="0.25">
      <c r="A231" s="19" t="s">
        <v>449</v>
      </c>
      <c r="B231" s="28" t="s">
        <v>450</v>
      </c>
      <c r="C231" s="20">
        <v>2</v>
      </c>
      <c r="D231" s="20">
        <v>0.22500000000000001</v>
      </c>
      <c r="E231" s="20">
        <f t="shared" si="3"/>
        <v>11.25</v>
      </c>
    </row>
    <row r="232" spans="1:5" ht="30" x14ac:dyDescent="0.25">
      <c r="A232" s="19" t="s">
        <v>451</v>
      </c>
      <c r="B232" s="28" t="s">
        <v>452</v>
      </c>
      <c r="C232" s="20">
        <v>22.6</v>
      </c>
      <c r="D232" s="20">
        <v>25.45</v>
      </c>
      <c r="E232" s="20">
        <f t="shared" si="3"/>
        <v>112.61061946902653</v>
      </c>
    </row>
    <row r="233" spans="1:5" ht="75" x14ac:dyDescent="0.25">
      <c r="A233" s="19" t="s">
        <v>453</v>
      </c>
      <c r="B233" s="28" t="s">
        <v>454</v>
      </c>
      <c r="C233" s="20">
        <v>22.6</v>
      </c>
      <c r="D233" s="20">
        <v>25.45</v>
      </c>
      <c r="E233" s="20">
        <f t="shared" si="3"/>
        <v>112.61061946902653</v>
      </c>
    </row>
    <row r="234" spans="1:5" ht="30" x14ac:dyDescent="0.25">
      <c r="A234" s="19" t="s">
        <v>455</v>
      </c>
      <c r="B234" s="28" t="s">
        <v>456</v>
      </c>
      <c r="C234" s="20">
        <v>166.8</v>
      </c>
      <c r="D234" s="36" t="s">
        <v>11</v>
      </c>
      <c r="E234" s="36"/>
    </row>
    <row r="235" spans="1:5" ht="60" x14ac:dyDescent="0.25">
      <c r="A235" s="19" t="s">
        <v>457</v>
      </c>
      <c r="B235" s="28" t="s">
        <v>458</v>
      </c>
      <c r="C235" s="20">
        <v>166.8</v>
      </c>
      <c r="D235" s="36" t="s">
        <v>11</v>
      </c>
      <c r="E235" s="36"/>
    </row>
    <row r="236" spans="1:5" x14ac:dyDescent="0.25">
      <c r="A236" s="19" t="s">
        <v>459</v>
      </c>
      <c r="B236" s="28" t="s">
        <v>460</v>
      </c>
      <c r="C236" s="20">
        <v>72541.225000000006</v>
      </c>
      <c r="D236" s="20">
        <v>21670.580089999999</v>
      </c>
      <c r="E236" s="20">
        <f t="shared" si="3"/>
        <v>29.873468624220223</v>
      </c>
    </row>
    <row r="237" spans="1:5" ht="30" x14ac:dyDescent="0.25">
      <c r="A237" s="19" t="s">
        <v>461</v>
      </c>
      <c r="B237" s="28" t="s">
        <v>462</v>
      </c>
      <c r="C237" s="20">
        <v>42174.9</v>
      </c>
      <c r="D237" s="20">
        <v>10375.638779999999</v>
      </c>
      <c r="E237" s="20">
        <f t="shared" si="3"/>
        <v>24.601454372150258</v>
      </c>
    </row>
    <row r="238" spans="1:5" ht="30" x14ac:dyDescent="0.25">
      <c r="A238" s="19" t="s">
        <v>463</v>
      </c>
      <c r="B238" s="28" t="s">
        <v>464</v>
      </c>
      <c r="C238" s="20">
        <v>12029.477999999999</v>
      </c>
      <c r="D238" s="20">
        <v>4313.2436900000002</v>
      </c>
      <c r="E238" s="20">
        <f t="shared" si="3"/>
        <v>35.85561809082656</v>
      </c>
    </row>
    <row r="239" spans="1:5" ht="30" x14ac:dyDescent="0.25">
      <c r="A239" s="19" t="s">
        <v>465</v>
      </c>
      <c r="B239" s="28" t="s">
        <v>466</v>
      </c>
      <c r="C239" s="20">
        <v>12626.047</v>
      </c>
      <c r="D239" s="20">
        <v>4427.73351</v>
      </c>
      <c r="E239" s="20">
        <f t="shared" si="3"/>
        <v>35.068248280716837</v>
      </c>
    </row>
    <row r="240" spans="1:5" ht="30" x14ac:dyDescent="0.25">
      <c r="A240" s="19" t="s">
        <v>467</v>
      </c>
      <c r="B240" s="28" t="s">
        <v>468</v>
      </c>
      <c r="C240" s="20">
        <v>3947.1</v>
      </c>
      <c r="D240" s="20">
        <v>1524.81097</v>
      </c>
      <c r="E240" s="20">
        <f t="shared" si="3"/>
        <v>38.631171492994859</v>
      </c>
    </row>
    <row r="241" spans="1:5" ht="30" x14ac:dyDescent="0.25">
      <c r="A241" s="19" t="s">
        <v>469</v>
      </c>
      <c r="B241" s="28" t="s">
        <v>470</v>
      </c>
      <c r="C241" s="20">
        <v>1763.7</v>
      </c>
      <c r="D241" s="20">
        <v>1029.1531400000001</v>
      </c>
      <c r="E241" s="20">
        <f t="shared" si="3"/>
        <v>58.351938538300175</v>
      </c>
    </row>
    <row r="242" spans="1:5" x14ac:dyDescent="0.25">
      <c r="A242" s="19" t="s">
        <v>471</v>
      </c>
      <c r="B242" s="28" t="s">
        <v>472</v>
      </c>
      <c r="C242" s="20">
        <v>2324625.5639499999</v>
      </c>
      <c r="D242" s="20">
        <v>372393.77630999999</v>
      </c>
      <c r="E242" s="20">
        <f t="shared" si="3"/>
        <v>16.019516522791271</v>
      </c>
    </row>
    <row r="243" spans="1:5" ht="30" x14ac:dyDescent="0.25">
      <c r="A243" s="19" t="s">
        <v>473</v>
      </c>
      <c r="B243" s="28" t="s">
        <v>474</v>
      </c>
      <c r="C243" s="20">
        <v>39398.722419999998</v>
      </c>
      <c r="D243" s="20">
        <v>9438.7004199999992</v>
      </c>
      <c r="E243" s="20">
        <f t="shared" si="3"/>
        <v>23.95686925931544</v>
      </c>
    </row>
    <row r="244" spans="1:5" ht="30" x14ac:dyDescent="0.25">
      <c r="A244" s="19" t="s">
        <v>475</v>
      </c>
      <c r="B244" s="28" t="s">
        <v>476</v>
      </c>
      <c r="C244" s="20">
        <v>6619.2</v>
      </c>
      <c r="D244" s="20">
        <v>3227.58619</v>
      </c>
      <c r="E244" s="20">
        <f t="shared" si="3"/>
        <v>48.760970963258401</v>
      </c>
    </row>
    <row r="245" spans="1:5" ht="30" x14ac:dyDescent="0.25">
      <c r="A245" s="19" t="s">
        <v>477</v>
      </c>
      <c r="B245" s="28" t="s">
        <v>478</v>
      </c>
      <c r="C245" s="20">
        <v>18718.151979999999</v>
      </c>
      <c r="D245" s="20">
        <v>2113.8377</v>
      </c>
      <c r="E245" s="20">
        <f t="shared" si="3"/>
        <v>11.292982887726293</v>
      </c>
    </row>
    <row r="246" spans="1:5" ht="30" x14ac:dyDescent="0.25">
      <c r="A246" s="19" t="s">
        <v>479</v>
      </c>
      <c r="B246" s="28" t="s">
        <v>480</v>
      </c>
      <c r="C246" s="20">
        <v>2914.9704400000001</v>
      </c>
      <c r="D246" s="20">
        <v>1450.3056899999999</v>
      </c>
      <c r="E246" s="20">
        <f t="shared" si="3"/>
        <v>49.753701447483628</v>
      </c>
    </row>
    <row r="247" spans="1:5" ht="30" x14ac:dyDescent="0.25">
      <c r="A247" s="19" t="s">
        <v>481</v>
      </c>
      <c r="B247" s="28" t="s">
        <v>482</v>
      </c>
      <c r="C247" s="20">
        <v>9295.2000000000007</v>
      </c>
      <c r="D247" s="20">
        <v>1363.36673</v>
      </c>
      <c r="E247" s="20">
        <f t="shared" si="3"/>
        <v>14.667427597039332</v>
      </c>
    </row>
    <row r="248" spans="1:5" ht="30" x14ac:dyDescent="0.25">
      <c r="A248" s="19" t="s">
        <v>483</v>
      </c>
      <c r="B248" s="28" t="s">
        <v>484</v>
      </c>
      <c r="C248" s="20">
        <v>1851.2</v>
      </c>
      <c r="D248" s="20">
        <v>1283.60411</v>
      </c>
      <c r="E248" s="20">
        <f t="shared" si="3"/>
        <v>69.339029278305958</v>
      </c>
    </row>
    <row r="249" spans="1:5" x14ac:dyDescent="0.25">
      <c r="A249" s="19" t="s">
        <v>485</v>
      </c>
      <c r="B249" s="28" t="s">
        <v>486</v>
      </c>
      <c r="C249" s="20">
        <v>2285226.8415300003</v>
      </c>
      <c r="D249" s="20">
        <v>362955.07588999998</v>
      </c>
      <c r="E249" s="20">
        <f t="shared" si="3"/>
        <v>15.882671658407228</v>
      </c>
    </row>
    <row r="250" spans="1:5" ht="30" x14ac:dyDescent="0.25">
      <c r="A250" s="19" t="s">
        <v>487</v>
      </c>
      <c r="B250" s="28" t="s">
        <v>488</v>
      </c>
      <c r="C250" s="20">
        <v>2257841.4</v>
      </c>
      <c r="D250" s="20">
        <v>349444.86356999999</v>
      </c>
      <c r="E250" s="20">
        <f t="shared" si="3"/>
        <v>15.476944641461529</v>
      </c>
    </row>
    <row r="251" spans="1:5" x14ac:dyDescent="0.25">
      <c r="A251" s="19" t="s">
        <v>489</v>
      </c>
      <c r="B251" s="28" t="s">
        <v>490</v>
      </c>
      <c r="C251" s="20">
        <v>24437.102300000002</v>
      </c>
      <c r="D251" s="20">
        <v>10959.027199999999</v>
      </c>
      <c r="E251" s="20">
        <f t="shared" si="3"/>
        <v>44.845853921068205</v>
      </c>
    </row>
    <row r="252" spans="1:5" x14ac:dyDescent="0.25">
      <c r="A252" s="19" t="s">
        <v>491</v>
      </c>
      <c r="B252" s="28" t="s">
        <v>492</v>
      </c>
      <c r="C252" s="20">
        <v>1399.48498</v>
      </c>
      <c r="D252" s="20">
        <v>1540.2691499999999</v>
      </c>
      <c r="E252" s="20">
        <f t="shared" si="3"/>
        <v>110.05971282378464</v>
      </c>
    </row>
    <row r="253" spans="1:5" x14ac:dyDescent="0.25">
      <c r="A253" s="19" t="s">
        <v>493</v>
      </c>
      <c r="B253" s="28" t="s">
        <v>494</v>
      </c>
      <c r="C253" s="20">
        <v>151.25425000000001</v>
      </c>
      <c r="D253" s="20">
        <v>204.74564999999998</v>
      </c>
      <c r="E253" s="20">
        <f t="shared" si="3"/>
        <v>135.36522114254637</v>
      </c>
    </row>
    <row r="254" spans="1:5" x14ac:dyDescent="0.25">
      <c r="A254" s="19" t="s">
        <v>495</v>
      </c>
      <c r="B254" s="28" t="s">
        <v>496</v>
      </c>
      <c r="C254" s="20">
        <v>1397.6</v>
      </c>
      <c r="D254" s="20">
        <v>806.17031999999995</v>
      </c>
      <c r="E254" s="20">
        <f t="shared" si="3"/>
        <v>57.682478534630796</v>
      </c>
    </row>
    <row r="255" spans="1:5" ht="28.5" x14ac:dyDescent="0.25">
      <c r="A255" s="18" t="s">
        <v>497</v>
      </c>
      <c r="B255" s="27" t="s">
        <v>498</v>
      </c>
      <c r="C255" s="17">
        <v>959161.02445000003</v>
      </c>
      <c r="D255" s="17">
        <v>377641.91836000001</v>
      </c>
      <c r="E255" s="17">
        <f t="shared" si="3"/>
        <v>39.372108408652927</v>
      </c>
    </row>
    <row r="256" spans="1:5" x14ac:dyDescent="0.25">
      <c r="A256" s="19" t="s">
        <v>499</v>
      </c>
      <c r="B256" s="28" t="s">
        <v>500</v>
      </c>
      <c r="C256" s="20">
        <v>2956</v>
      </c>
      <c r="D256" s="20">
        <v>3006.1206899999997</v>
      </c>
      <c r="E256" s="20">
        <f t="shared" si="3"/>
        <v>101.69555784844384</v>
      </c>
    </row>
    <row r="257" spans="1:5" ht="30" x14ac:dyDescent="0.25">
      <c r="A257" s="19" t="s">
        <v>501</v>
      </c>
      <c r="B257" s="28" t="s">
        <v>502</v>
      </c>
      <c r="C257" s="20" t="s">
        <v>11</v>
      </c>
      <c r="D257" s="20">
        <v>206.22068999999999</v>
      </c>
      <c r="E257" s="20"/>
    </row>
    <row r="258" spans="1:5" ht="30" x14ac:dyDescent="0.25">
      <c r="A258" s="19" t="s">
        <v>503</v>
      </c>
      <c r="B258" s="28" t="s">
        <v>504</v>
      </c>
      <c r="C258" s="20">
        <v>2606</v>
      </c>
      <c r="D258" s="20">
        <v>2449.9</v>
      </c>
      <c r="E258" s="20">
        <f t="shared" si="3"/>
        <v>94.009976976208748</v>
      </c>
    </row>
    <row r="259" spans="1:5" ht="30" x14ac:dyDescent="0.25">
      <c r="A259" s="19" t="s">
        <v>505</v>
      </c>
      <c r="B259" s="28" t="s">
        <v>506</v>
      </c>
      <c r="C259" s="20">
        <v>350</v>
      </c>
      <c r="D259" s="20">
        <v>350</v>
      </c>
      <c r="E259" s="20">
        <f t="shared" si="3"/>
        <v>100</v>
      </c>
    </row>
    <row r="260" spans="1:5" ht="60" x14ac:dyDescent="0.25">
      <c r="A260" s="19" t="s">
        <v>507</v>
      </c>
      <c r="B260" s="28" t="s">
        <v>508</v>
      </c>
      <c r="C260" s="20">
        <v>215939.03280000002</v>
      </c>
      <c r="D260" s="20">
        <v>125500.93336</v>
      </c>
      <c r="E260" s="20">
        <f t="shared" si="3"/>
        <v>58.118688285613175</v>
      </c>
    </row>
    <row r="261" spans="1:5" ht="90" x14ac:dyDescent="0.25">
      <c r="A261" s="19" t="s">
        <v>509</v>
      </c>
      <c r="B261" s="28" t="s">
        <v>510</v>
      </c>
      <c r="C261" s="20">
        <v>151.1</v>
      </c>
      <c r="D261" s="36" t="s">
        <v>11</v>
      </c>
      <c r="E261" s="36"/>
    </row>
    <row r="262" spans="1:5" ht="75" x14ac:dyDescent="0.25">
      <c r="A262" s="19" t="s">
        <v>511</v>
      </c>
      <c r="B262" s="28" t="s">
        <v>512</v>
      </c>
      <c r="C262" s="20">
        <v>151.1</v>
      </c>
      <c r="D262" s="36" t="s">
        <v>11</v>
      </c>
      <c r="E262" s="36"/>
    </row>
    <row r="263" spans="1:5" ht="90" x14ac:dyDescent="0.25">
      <c r="A263" s="19" t="s">
        <v>513</v>
      </c>
      <c r="B263" s="28" t="s">
        <v>514</v>
      </c>
      <c r="C263" s="20">
        <v>133</v>
      </c>
      <c r="D263" s="20">
        <v>421.35720000000003</v>
      </c>
      <c r="E263" s="20">
        <f t="shared" si="3"/>
        <v>316.80992481203009</v>
      </c>
    </row>
    <row r="264" spans="1:5" ht="75" x14ac:dyDescent="0.25">
      <c r="A264" s="19" t="s">
        <v>515</v>
      </c>
      <c r="B264" s="28" t="s">
        <v>516</v>
      </c>
      <c r="C264" s="20">
        <v>133</v>
      </c>
      <c r="D264" s="20">
        <v>421.35720000000003</v>
      </c>
      <c r="E264" s="20">
        <f t="shared" ref="E264:E327" si="4">D264/C264*100</f>
        <v>316.80992481203009</v>
      </c>
    </row>
    <row r="265" spans="1:5" ht="75" x14ac:dyDescent="0.25">
      <c r="A265" s="19" t="s">
        <v>517</v>
      </c>
      <c r="B265" s="28" t="s">
        <v>518</v>
      </c>
      <c r="C265" s="20">
        <v>208530</v>
      </c>
      <c r="D265" s="20">
        <v>124022.32289</v>
      </c>
      <c r="E265" s="20">
        <f t="shared" si="4"/>
        <v>59.474570992183374</v>
      </c>
    </row>
    <row r="266" spans="1:5" ht="75" x14ac:dyDescent="0.25">
      <c r="A266" s="19" t="s">
        <v>519</v>
      </c>
      <c r="B266" s="28" t="s">
        <v>520</v>
      </c>
      <c r="C266" s="20">
        <v>208530</v>
      </c>
      <c r="D266" s="20">
        <v>124022.32289</v>
      </c>
      <c r="E266" s="20">
        <f t="shared" si="4"/>
        <v>59.474570992183374</v>
      </c>
    </row>
    <row r="267" spans="1:5" ht="75" x14ac:dyDescent="0.25">
      <c r="A267" s="19" t="s">
        <v>521</v>
      </c>
      <c r="B267" s="28" t="s">
        <v>522</v>
      </c>
      <c r="C267" s="36" t="s">
        <v>11</v>
      </c>
      <c r="D267" s="20">
        <v>425.4633</v>
      </c>
      <c r="E267" s="20"/>
    </row>
    <row r="268" spans="1:5" ht="75" x14ac:dyDescent="0.25">
      <c r="A268" s="19" t="s">
        <v>523</v>
      </c>
      <c r="B268" s="28" t="s">
        <v>524</v>
      </c>
      <c r="C268" s="36" t="s">
        <v>11</v>
      </c>
      <c r="D268" s="20">
        <v>252.64359999999999</v>
      </c>
      <c r="E268" s="20"/>
    </row>
    <row r="269" spans="1:5" ht="75" x14ac:dyDescent="0.25">
      <c r="A269" s="19" t="s">
        <v>525</v>
      </c>
      <c r="B269" s="28" t="s">
        <v>526</v>
      </c>
      <c r="C269" s="36" t="s">
        <v>11</v>
      </c>
      <c r="D269" s="20">
        <v>172.81970000000001</v>
      </c>
      <c r="E269" s="20"/>
    </row>
    <row r="270" spans="1:5" ht="75" x14ac:dyDescent="0.25">
      <c r="A270" s="19" t="s">
        <v>527</v>
      </c>
      <c r="B270" s="28" t="s">
        <v>528</v>
      </c>
      <c r="C270" s="20">
        <v>7051.7327999999998</v>
      </c>
      <c r="D270" s="20">
        <v>480.83641999999998</v>
      </c>
      <c r="E270" s="20">
        <f t="shared" si="4"/>
        <v>6.8186988026545752</v>
      </c>
    </row>
    <row r="271" spans="1:5" ht="75" x14ac:dyDescent="0.25">
      <c r="A271" s="19" t="s">
        <v>529</v>
      </c>
      <c r="B271" s="28" t="s">
        <v>530</v>
      </c>
      <c r="C271" s="20">
        <v>7051.7327999999998</v>
      </c>
      <c r="D271" s="20">
        <v>480.83641999999998</v>
      </c>
      <c r="E271" s="20">
        <f t="shared" si="4"/>
        <v>6.8186988026545752</v>
      </c>
    </row>
    <row r="272" spans="1:5" ht="75" x14ac:dyDescent="0.25">
      <c r="A272" s="19" t="s">
        <v>531</v>
      </c>
      <c r="B272" s="28" t="s">
        <v>532</v>
      </c>
      <c r="C272" s="20" t="s">
        <v>11</v>
      </c>
      <c r="D272" s="20">
        <v>56.655320000000003</v>
      </c>
      <c r="E272" s="20"/>
    </row>
    <row r="273" spans="1:5" ht="75" x14ac:dyDescent="0.25">
      <c r="A273" s="19" t="s">
        <v>533</v>
      </c>
      <c r="B273" s="28" t="s">
        <v>534</v>
      </c>
      <c r="C273" s="20" t="s">
        <v>11</v>
      </c>
      <c r="D273" s="20">
        <v>56.655320000000003</v>
      </c>
      <c r="E273" s="20" t="e">
        <f t="shared" si="4"/>
        <v>#VALUE!</v>
      </c>
    </row>
    <row r="274" spans="1:5" ht="75" x14ac:dyDescent="0.25">
      <c r="A274" s="19" t="s">
        <v>535</v>
      </c>
      <c r="B274" s="28" t="s">
        <v>536</v>
      </c>
      <c r="C274" s="20">
        <v>8</v>
      </c>
      <c r="D274" s="20">
        <v>25.082000000000001</v>
      </c>
      <c r="E274" s="20">
        <f t="shared" si="4"/>
        <v>313.52500000000003</v>
      </c>
    </row>
    <row r="275" spans="1:5" ht="75" x14ac:dyDescent="0.25">
      <c r="A275" s="19" t="s">
        <v>537</v>
      </c>
      <c r="B275" s="28" t="s">
        <v>538</v>
      </c>
      <c r="C275" s="20">
        <v>8</v>
      </c>
      <c r="D275" s="20">
        <v>25.082000000000001</v>
      </c>
      <c r="E275" s="20">
        <f t="shared" si="4"/>
        <v>313.52500000000003</v>
      </c>
    </row>
    <row r="276" spans="1:5" ht="75" x14ac:dyDescent="0.25">
      <c r="A276" s="19" t="s">
        <v>539</v>
      </c>
      <c r="B276" s="28" t="s">
        <v>540</v>
      </c>
      <c r="C276" s="20">
        <v>65.2</v>
      </c>
      <c r="D276" s="20">
        <v>69.216229999999996</v>
      </c>
      <c r="E276" s="20">
        <f t="shared" si="4"/>
        <v>106.15986196319018</v>
      </c>
    </row>
    <row r="277" spans="1:5" ht="75" x14ac:dyDescent="0.25">
      <c r="A277" s="19" t="s">
        <v>541</v>
      </c>
      <c r="B277" s="28" t="s">
        <v>542</v>
      </c>
      <c r="C277" s="20">
        <v>65.2</v>
      </c>
      <c r="D277" s="20">
        <v>69.216229999999996</v>
      </c>
      <c r="E277" s="20">
        <f t="shared" si="4"/>
        <v>106.15986196319018</v>
      </c>
    </row>
    <row r="278" spans="1:5" ht="30" x14ac:dyDescent="0.25">
      <c r="A278" s="19" t="s">
        <v>543</v>
      </c>
      <c r="B278" s="28" t="s">
        <v>544</v>
      </c>
      <c r="C278" s="20">
        <v>356664.25193000003</v>
      </c>
      <c r="D278" s="20">
        <v>143817.60846000002</v>
      </c>
      <c r="E278" s="20">
        <f t="shared" si="4"/>
        <v>40.322966958916332</v>
      </c>
    </row>
    <row r="279" spans="1:5" ht="30" x14ac:dyDescent="0.25">
      <c r="A279" s="19" t="s">
        <v>545</v>
      </c>
      <c r="B279" s="28" t="s">
        <v>546</v>
      </c>
      <c r="C279" s="20">
        <v>153849.76393000002</v>
      </c>
      <c r="D279" s="20">
        <v>73547.216709999993</v>
      </c>
      <c r="E279" s="20">
        <f t="shared" si="4"/>
        <v>47.804569101232545</v>
      </c>
    </row>
    <row r="280" spans="1:5" ht="45" x14ac:dyDescent="0.25">
      <c r="A280" s="19" t="s">
        <v>547</v>
      </c>
      <c r="B280" s="28" t="s">
        <v>548</v>
      </c>
      <c r="C280" s="20">
        <v>52459.4</v>
      </c>
      <c r="D280" s="20">
        <v>20446.412700000001</v>
      </c>
      <c r="E280" s="20">
        <f t="shared" si="4"/>
        <v>38.975689199647725</v>
      </c>
    </row>
    <row r="281" spans="1:5" ht="45" x14ac:dyDescent="0.25">
      <c r="A281" s="19" t="s">
        <v>549</v>
      </c>
      <c r="B281" s="28" t="s">
        <v>550</v>
      </c>
      <c r="C281" s="20">
        <v>82968.3</v>
      </c>
      <c r="D281" s="20">
        <v>36855.757509999996</v>
      </c>
      <c r="E281" s="20">
        <f t="shared" si="4"/>
        <v>44.421492919584942</v>
      </c>
    </row>
    <row r="282" spans="1:5" ht="45" x14ac:dyDescent="0.25">
      <c r="A282" s="19" t="s">
        <v>551</v>
      </c>
      <c r="B282" s="28" t="s">
        <v>552</v>
      </c>
      <c r="C282" s="20">
        <v>18422.06393</v>
      </c>
      <c r="D282" s="20">
        <v>16245.0465</v>
      </c>
      <c r="E282" s="20">
        <f t="shared" si="4"/>
        <v>88.182554146635184</v>
      </c>
    </row>
    <row r="283" spans="1:5" ht="45" x14ac:dyDescent="0.25">
      <c r="A283" s="19" t="s">
        <v>553</v>
      </c>
      <c r="B283" s="28" t="s">
        <v>554</v>
      </c>
      <c r="C283" s="20">
        <v>202814.48800000001</v>
      </c>
      <c r="D283" s="20">
        <v>70270.391749999995</v>
      </c>
      <c r="E283" s="20">
        <f t="shared" si="4"/>
        <v>34.647619330824128</v>
      </c>
    </row>
    <row r="284" spans="1:5" ht="45" x14ac:dyDescent="0.25">
      <c r="A284" s="19" t="s">
        <v>555</v>
      </c>
      <c r="B284" s="28" t="s">
        <v>556</v>
      </c>
      <c r="C284" s="36" t="s">
        <v>11</v>
      </c>
      <c r="D284" s="20">
        <v>147.80457999999999</v>
      </c>
      <c r="E284" s="20" t="e">
        <f t="shared" si="4"/>
        <v>#VALUE!</v>
      </c>
    </row>
    <row r="285" spans="1:5" ht="45" x14ac:dyDescent="0.25">
      <c r="A285" s="19" t="s">
        <v>557</v>
      </c>
      <c r="B285" s="28" t="s">
        <v>558</v>
      </c>
      <c r="C285" s="20">
        <v>17917.599999999999</v>
      </c>
      <c r="D285" s="20">
        <v>24730.892199999998</v>
      </c>
      <c r="E285" s="20">
        <f t="shared" si="4"/>
        <v>138.02569652185562</v>
      </c>
    </row>
    <row r="286" spans="1:5" ht="45" x14ac:dyDescent="0.25">
      <c r="A286" s="19" t="s">
        <v>559</v>
      </c>
      <c r="B286" s="28" t="s">
        <v>560</v>
      </c>
      <c r="C286" s="20">
        <v>24054.799999999999</v>
      </c>
      <c r="D286" s="20">
        <v>420.84649999999999</v>
      </c>
      <c r="E286" s="20">
        <f t="shared" si="4"/>
        <v>1.7495323178741873</v>
      </c>
    </row>
    <row r="287" spans="1:5" ht="45" x14ac:dyDescent="0.25">
      <c r="A287" s="19" t="s">
        <v>561</v>
      </c>
      <c r="B287" s="28" t="s">
        <v>562</v>
      </c>
      <c r="C287" s="20">
        <v>65223.603000000003</v>
      </c>
      <c r="D287" s="20">
        <v>37298.4571</v>
      </c>
      <c r="E287" s="20">
        <f t="shared" si="4"/>
        <v>57.185520861213377</v>
      </c>
    </row>
    <row r="288" spans="1:5" ht="45" x14ac:dyDescent="0.25">
      <c r="A288" s="19" t="s">
        <v>563</v>
      </c>
      <c r="B288" s="28" t="s">
        <v>564</v>
      </c>
      <c r="C288" s="20">
        <v>95618.485000000001</v>
      </c>
      <c r="D288" s="20">
        <v>7672.3913700000003</v>
      </c>
      <c r="E288" s="20">
        <f t="shared" si="4"/>
        <v>8.0239624900980182</v>
      </c>
    </row>
    <row r="289" spans="1:5" ht="60" x14ac:dyDescent="0.25">
      <c r="A289" s="19" t="s">
        <v>565</v>
      </c>
      <c r="B289" s="28" t="s">
        <v>566</v>
      </c>
      <c r="C289" s="20">
        <v>66661.290439999997</v>
      </c>
      <c r="D289" s="20">
        <v>47716.624490000002</v>
      </c>
      <c r="E289" s="20">
        <f t="shared" si="4"/>
        <v>71.58070924676808</v>
      </c>
    </row>
    <row r="290" spans="1:5" ht="60" x14ac:dyDescent="0.25">
      <c r="A290" s="19" t="s">
        <v>567</v>
      </c>
      <c r="B290" s="28" t="s">
        <v>568</v>
      </c>
      <c r="C290" s="20">
        <v>65221.290439999997</v>
      </c>
      <c r="D290" s="20">
        <v>46143.634709999998</v>
      </c>
      <c r="E290" s="20">
        <f t="shared" si="4"/>
        <v>70.749343348932371</v>
      </c>
    </row>
    <row r="291" spans="1:5" ht="60" x14ac:dyDescent="0.25">
      <c r="A291" s="19" t="s">
        <v>569</v>
      </c>
      <c r="B291" s="28" t="s">
        <v>570</v>
      </c>
      <c r="C291" s="20">
        <v>11425.78</v>
      </c>
      <c r="D291" s="20">
        <v>7529.5736200000001</v>
      </c>
      <c r="E291" s="20">
        <f t="shared" si="4"/>
        <v>65.899865217079267</v>
      </c>
    </row>
    <row r="292" spans="1:5" ht="75" x14ac:dyDescent="0.25">
      <c r="A292" s="19" t="s">
        <v>571</v>
      </c>
      <c r="B292" s="28" t="s">
        <v>572</v>
      </c>
      <c r="C292" s="20">
        <v>48027.243439999998</v>
      </c>
      <c r="D292" s="20">
        <v>35240.443140000003</v>
      </c>
      <c r="E292" s="20">
        <f t="shared" si="4"/>
        <v>73.375943768302193</v>
      </c>
    </row>
    <row r="293" spans="1:5" ht="60" x14ac:dyDescent="0.25">
      <c r="A293" s="19" t="s">
        <v>573</v>
      </c>
      <c r="B293" s="28" t="s">
        <v>574</v>
      </c>
      <c r="C293" s="20">
        <v>5768.2669999999998</v>
      </c>
      <c r="D293" s="20">
        <v>3373.6179500000003</v>
      </c>
      <c r="E293" s="20">
        <f t="shared" si="4"/>
        <v>58.485814716967852</v>
      </c>
    </row>
    <row r="294" spans="1:5" ht="60" x14ac:dyDescent="0.25">
      <c r="A294" s="19" t="s">
        <v>575</v>
      </c>
      <c r="B294" s="28" t="s">
        <v>576</v>
      </c>
      <c r="C294" s="20">
        <v>1440</v>
      </c>
      <c r="D294" s="20">
        <v>1572.9897800000001</v>
      </c>
      <c r="E294" s="20">
        <f t="shared" si="4"/>
        <v>109.2354013888889</v>
      </c>
    </row>
    <row r="295" spans="1:5" ht="45" x14ac:dyDescent="0.25">
      <c r="A295" s="19" t="s">
        <v>577</v>
      </c>
      <c r="B295" s="28" t="s">
        <v>578</v>
      </c>
      <c r="C295" s="20">
        <v>300</v>
      </c>
      <c r="D295" s="20">
        <v>638.52331000000004</v>
      </c>
      <c r="E295" s="20">
        <f t="shared" si="4"/>
        <v>212.84110333333334</v>
      </c>
    </row>
    <row r="296" spans="1:5" ht="45" x14ac:dyDescent="0.25">
      <c r="A296" s="19" t="s">
        <v>579</v>
      </c>
      <c r="B296" s="28" t="s">
        <v>580</v>
      </c>
      <c r="C296" s="20">
        <v>1140</v>
      </c>
      <c r="D296" s="20">
        <v>934.46646999999996</v>
      </c>
      <c r="E296" s="20">
        <f t="shared" si="4"/>
        <v>81.97074298245613</v>
      </c>
    </row>
    <row r="297" spans="1:5" ht="30" x14ac:dyDescent="0.25">
      <c r="A297" s="19" t="s">
        <v>581</v>
      </c>
      <c r="B297" s="28" t="s">
        <v>582</v>
      </c>
      <c r="C297" s="20">
        <v>316940.44927999994</v>
      </c>
      <c r="D297" s="20">
        <v>57600.631359999999</v>
      </c>
      <c r="E297" s="20">
        <f t="shared" si="4"/>
        <v>18.173960278927012</v>
      </c>
    </row>
    <row r="298" spans="1:5" ht="45" x14ac:dyDescent="0.25">
      <c r="A298" s="19" t="s">
        <v>583</v>
      </c>
      <c r="B298" s="28" t="s">
        <v>584</v>
      </c>
      <c r="C298" s="20">
        <v>262315.01958999998</v>
      </c>
      <c r="D298" s="20">
        <v>52294.38912</v>
      </c>
      <c r="E298" s="20">
        <f t="shared" si="4"/>
        <v>19.935720494288301</v>
      </c>
    </row>
    <row r="299" spans="1:5" ht="45" x14ac:dyDescent="0.25">
      <c r="A299" s="19" t="s">
        <v>585</v>
      </c>
      <c r="B299" s="28" t="s">
        <v>586</v>
      </c>
      <c r="C299" s="20">
        <v>26624.09</v>
      </c>
      <c r="D299" s="20">
        <v>2296.8524700000003</v>
      </c>
      <c r="E299" s="20">
        <f t="shared" si="4"/>
        <v>8.6269707997531579</v>
      </c>
    </row>
    <row r="300" spans="1:5" ht="45" x14ac:dyDescent="0.25">
      <c r="A300" s="19" t="s">
        <v>587</v>
      </c>
      <c r="B300" s="28" t="s">
        <v>588</v>
      </c>
      <c r="C300" s="20">
        <v>15573.72969</v>
      </c>
      <c r="D300" s="20">
        <v>1312.5596699999999</v>
      </c>
      <c r="E300" s="20">
        <f t="shared" si="4"/>
        <v>8.4280368038158748</v>
      </c>
    </row>
    <row r="301" spans="1:5" ht="45" x14ac:dyDescent="0.25">
      <c r="A301" s="19" t="s">
        <v>589</v>
      </c>
      <c r="B301" s="28" t="s">
        <v>590</v>
      </c>
      <c r="C301" s="20">
        <v>12427.61</v>
      </c>
      <c r="D301" s="20">
        <v>1696.8301000000001</v>
      </c>
      <c r="E301" s="20">
        <f t="shared" si="4"/>
        <v>13.653712177965033</v>
      </c>
    </row>
    <row r="302" spans="1:5" x14ac:dyDescent="0.25">
      <c r="A302" s="18" t="s">
        <v>591</v>
      </c>
      <c r="B302" s="27" t="s">
        <v>592</v>
      </c>
      <c r="C302" s="17">
        <v>6235.9</v>
      </c>
      <c r="D302" s="17">
        <v>4105.9677300000003</v>
      </c>
      <c r="E302" s="17">
        <f t="shared" si="4"/>
        <v>65.844027806732001</v>
      </c>
    </row>
    <row r="303" spans="1:5" ht="30" x14ac:dyDescent="0.25">
      <c r="A303" s="19" t="s">
        <v>593</v>
      </c>
      <c r="B303" s="28" t="s">
        <v>594</v>
      </c>
      <c r="C303" s="20">
        <v>6235.9</v>
      </c>
      <c r="D303" s="20">
        <v>4105.9677300000003</v>
      </c>
      <c r="E303" s="20">
        <f t="shared" si="4"/>
        <v>65.844027806732001</v>
      </c>
    </row>
    <row r="304" spans="1:5" ht="30" x14ac:dyDescent="0.25">
      <c r="A304" s="19" t="s">
        <v>595</v>
      </c>
      <c r="B304" s="28" t="s">
        <v>596</v>
      </c>
      <c r="C304" s="20">
        <v>6235.9</v>
      </c>
      <c r="D304" s="20">
        <v>4105.9677300000003</v>
      </c>
      <c r="E304" s="20">
        <f t="shared" si="4"/>
        <v>65.844027806732001</v>
      </c>
    </row>
    <row r="305" spans="1:5" x14ac:dyDescent="0.25">
      <c r="A305" s="18" t="s">
        <v>597</v>
      </c>
      <c r="B305" s="27" t="s">
        <v>598</v>
      </c>
      <c r="C305" s="17">
        <v>920250.94273000001</v>
      </c>
      <c r="D305" s="17">
        <v>532607.19958000001</v>
      </c>
      <c r="E305" s="17">
        <f t="shared" si="4"/>
        <v>57.876300349117493</v>
      </c>
    </row>
    <row r="306" spans="1:5" ht="30" x14ac:dyDescent="0.25">
      <c r="A306" s="19" t="s">
        <v>599</v>
      </c>
      <c r="B306" s="28" t="s">
        <v>600</v>
      </c>
      <c r="C306" s="20">
        <v>799498.68741999997</v>
      </c>
      <c r="D306" s="20">
        <v>267285.38465999998</v>
      </c>
      <c r="E306" s="20">
        <f t="shared" si="4"/>
        <v>33.431622698785887</v>
      </c>
    </row>
    <row r="307" spans="1:5" ht="45" x14ac:dyDescent="0.25">
      <c r="A307" s="19" t="s">
        <v>601</v>
      </c>
      <c r="B307" s="28" t="s">
        <v>602</v>
      </c>
      <c r="C307" s="20">
        <v>811.60271</v>
      </c>
      <c r="D307" s="20">
        <v>554.10281999999995</v>
      </c>
      <c r="E307" s="20">
        <f t="shared" si="4"/>
        <v>68.272667546908508</v>
      </c>
    </row>
    <row r="308" spans="1:5" ht="60" x14ac:dyDescent="0.25">
      <c r="A308" s="19" t="s">
        <v>603</v>
      </c>
      <c r="B308" s="28" t="s">
        <v>604</v>
      </c>
      <c r="C308" s="20">
        <v>811.60271</v>
      </c>
      <c r="D308" s="20">
        <v>554.10281999999995</v>
      </c>
      <c r="E308" s="20">
        <f t="shared" si="4"/>
        <v>68.272667546908508</v>
      </c>
    </row>
    <row r="309" spans="1:5" ht="60" x14ac:dyDescent="0.25">
      <c r="A309" s="19" t="s">
        <v>605</v>
      </c>
      <c r="B309" s="28" t="s">
        <v>606</v>
      </c>
      <c r="C309" s="20">
        <v>1746.44</v>
      </c>
      <c r="D309" s="20">
        <v>1058.88616</v>
      </c>
      <c r="E309" s="20">
        <f t="shared" si="4"/>
        <v>60.631121595932292</v>
      </c>
    </row>
    <row r="310" spans="1:5" ht="90" x14ac:dyDescent="0.25">
      <c r="A310" s="19" t="s">
        <v>607</v>
      </c>
      <c r="B310" s="28" t="s">
        <v>608</v>
      </c>
      <c r="C310" s="20">
        <v>1746.44</v>
      </c>
      <c r="D310" s="20">
        <v>1058.88616</v>
      </c>
      <c r="E310" s="20">
        <f t="shared" si="4"/>
        <v>60.631121595932292</v>
      </c>
    </row>
    <row r="311" spans="1:5" ht="45" x14ac:dyDescent="0.25">
      <c r="A311" s="19" t="s">
        <v>609</v>
      </c>
      <c r="B311" s="28" t="s">
        <v>610</v>
      </c>
      <c r="C311" s="20">
        <v>7449.78</v>
      </c>
      <c r="D311" s="20">
        <v>1761.0562500000001</v>
      </c>
      <c r="E311" s="20">
        <f t="shared" si="4"/>
        <v>23.6390369916964</v>
      </c>
    </row>
    <row r="312" spans="1:5" ht="75" x14ac:dyDescent="0.25">
      <c r="A312" s="19" t="s">
        <v>611</v>
      </c>
      <c r="B312" s="28" t="s">
        <v>612</v>
      </c>
      <c r="C312" s="20">
        <v>6759.7</v>
      </c>
      <c r="D312" s="20">
        <v>1110.6500000000001</v>
      </c>
      <c r="E312" s="20">
        <f t="shared" si="4"/>
        <v>16.430462890364957</v>
      </c>
    </row>
    <row r="313" spans="1:5" ht="60" x14ac:dyDescent="0.25">
      <c r="A313" s="19" t="s">
        <v>613</v>
      </c>
      <c r="B313" s="28" t="s">
        <v>614</v>
      </c>
      <c r="C313" s="20">
        <v>690.08</v>
      </c>
      <c r="D313" s="20">
        <v>399.70898</v>
      </c>
      <c r="E313" s="20">
        <f t="shared" si="4"/>
        <v>57.922122072803148</v>
      </c>
    </row>
    <row r="314" spans="1:5" ht="60" x14ac:dyDescent="0.25">
      <c r="A314" s="19" t="s">
        <v>615</v>
      </c>
      <c r="B314" s="28" t="s">
        <v>616</v>
      </c>
      <c r="C314" s="20" t="s">
        <v>11</v>
      </c>
      <c r="D314" s="20">
        <v>250.69727</v>
      </c>
      <c r="E314" s="20"/>
    </row>
    <row r="315" spans="1:5" ht="45" x14ac:dyDescent="0.25">
      <c r="A315" s="19" t="s">
        <v>617</v>
      </c>
      <c r="B315" s="28" t="s">
        <v>618</v>
      </c>
      <c r="C315" s="20">
        <v>7854.93</v>
      </c>
      <c r="D315" s="20">
        <v>3179.2523700000002</v>
      </c>
      <c r="E315" s="20">
        <f t="shared" si="4"/>
        <v>40.474611104109137</v>
      </c>
    </row>
    <row r="316" spans="1:5" ht="75" x14ac:dyDescent="0.25">
      <c r="A316" s="19" t="s">
        <v>619</v>
      </c>
      <c r="B316" s="28" t="s">
        <v>620</v>
      </c>
      <c r="C316" s="20">
        <v>6956</v>
      </c>
      <c r="D316" s="20">
        <v>2339.6523700000002</v>
      </c>
      <c r="E316" s="20">
        <f t="shared" si="4"/>
        <v>33.635025445658428</v>
      </c>
    </row>
    <row r="317" spans="1:5" ht="75" x14ac:dyDescent="0.25">
      <c r="A317" s="19" t="s">
        <v>621</v>
      </c>
      <c r="B317" s="28" t="s">
        <v>622</v>
      </c>
      <c r="C317" s="20">
        <v>898.93</v>
      </c>
      <c r="D317" s="20">
        <v>403</v>
      </c>
      <c r="E317" s="20">
        <f t="shared" si="4"/>
        <v>44.831076947037033</v>
      </c>
    </row>
    <row r="318" spans="1:5" ht="60" x14ac:dyDescent="0.25">
      <c r="A318" s="19" t="s">
        <v>623</v>
      </c>
      <c r="B318" s="28" t="s">
        <v>624</v>
      </c>
      <c r="C318" s="36" t="s">
        <v>11</v>
      </c>
      <c r="D318" s="20">
        <v>436.6</v>
      </c>
      <c r="E318" s="20"/>
    </row>
    <row r="319" spans="1:5" ht="45" x14ac:dyDescent="0.25">
      <c r="A319" s="19" t="s">
        <v>625</v>
      </c>
      <c r="B319" s="28" t="s">
        <v>626</v>
      </c>
      <c r="C319" s="20">
        <v>1564.9</v>
      </c>
      <c r="D319" s="20">
        <v>453.33145999999999</v>
      </c>
      <c r="E319" s="20">
        <f t="shared" si="4"/>
        <v>28.968717489935457</v>
      </c>
    </row>
    <row r="320" spans="1:5" ht="75" x14ac:dyDescent="0.25">
      <c r="A320" s="19" t="s">
        <v>627</v>
      </c>
      <c r="B320" s="28" t="s">
        <v>628</v>
      </c>
      <c r="C320" s="20">
        <v>1464.9</v>
      </c>
      <c r="D320" s="20">
        <v>445.33145999999999</v>
      </c>
      <c r="E320" s="20">
        <f t="shared" si="4"/>
        <v>30.400126971124308</v>
      </c>
    </row>
    <row r="321" spans="1:5" ht="75" x14ac:dyDescent="0.25">
      <c r="A321" s="19" t="s">
        <v>629</v>
      </c>
      <c r="B321" s="28" t="s">
        <v>630</v>
      </c>
      <c r="C321" s="20">
        <v>100</v>
      </c>
      <c r="D321" s="20">
        <v>8</v>
      </c>
      <c r="E321" s="20">
        <f t="shared" si="4"/>
        <v>8</v>
      </c>
    </row>
    <row r="322" spans="1:5" ht="45" x14ac:dyDescent="0.25">
      <c r="A322" s="19" t="s">
        <v>631</v>
      </c>
      <c r="B322" s="28" t="s">
        <v>632</v>
      </c>
      <c r="C322" s="20">
        <v>529.54999999999995</v>
      </c>
      <c r="D322" s="20">
        <v>2.5</v>
      </c>
      <c r="E322" s="20">
        <f t="shared" si="4"/>
        <v>0.47209895194032669</v>
      </c>
    </row>
    <row r="323" spans="1:5" ht="75" x14ac:dyDescent="0.25">
      <c r="A323" s="19" t="s">
        <v>633</v>
      </c>
      <c r="B323" s="28" t="s">
        <v>634</v>
      </c>
      <c r="C323" s="20">
        <v>525</v>
      </c>
      <c r="D323" s="36" t="s">
        <v>11</v>
      </c>
      <c r="E323" s="20"/>
    </row>
    <row r="324" spans="1:5" ht="75" x14ac:dyDescent="0.25">
      <c r="A324" s="19" t="s">
        <v>635</v>
      </c>
      <c r="B324" s="28" t="s">
        <v>636</v>
      </c>
      <c r="C324" s="20">
        <v>4.55</v>
      </c>
      <c r="D324" s="20">
        <v>2.5</v>
      </c>
      <c r="E324" s="20">
        <f t="shared" si="4"/>
        <v>54.945054945054949</v>
      </c>
    </row>
    <row r="325" spans="1:5" ht="45" x14ac:dyDescent="0.25">
      <c r="A325" s="19" t="s">
        <v>637</v>
      </c>
      <c r="B325" s="28" t="s">
        <v>638</v>
      </c>
      <c r="C325" s="20">
        <v>59.4</v>
      </c>
      <c r="D325" s="20">
        <v>12.2</v>
      </c>
      <c r="E325" s="20">
        <f t="shared" si="4"/>
        <v>20.538720538720536</v>
      </c>
    </row>
    <row r="326" spans="1:5" ht="60" x14ac:dyDescent="0.25">
      <c r="A326" s="19" t="s">
        <v>639</v>
      </c>
      <c r="B326" s="28" t="s">
        <v>640</v>
      </c>
      <c r="C326" s="20">
        <v>59.4</v>
      </c>
      <c r="D326" s="20">
        <v>12.2</v>
      </c>
      <c r="E326" s="20">
        <f t="shared" si="4"/>
        <v>20.538720538720536</v>
      </c>
    </row>
    <row r="327" spans="1:5" ht="45" x14ac:dyDescent="0.25">
      <c r="A327" s="19" t="s">
        <v>641</v>
      </c>
      <c r="B327" s="28" t="s">
        <v>642</v>
      </c>
      <c r="C327" s="20">
        <v>750827</v>
      </c>
      <c r="D327" s="20">
        <v>248912.90027000001</v>
      </c>
      <c r="E327" s="20">
        <f t="shared" si="4"/>
        <v>33.151831283371536</v>
      </c>
    </row>
    <row r="328" spans="1:5" ht="75" x14ac:dyDescent="0.25">
      <c r="A328" s="19" t="s">
        <v>643</v>
      </c>
      <c r="B328" s="28" t="s">
        <v>644</v>
      </c>
      <c r="C328" s="20">
        <v>708315.2</v>
      </c>
      <c r="D328" s="20">
        <v>235948.68713000001</v>
      </c>
      <c r="E328" s="20">
        <f t="shared" ref="E328:E387" si="5">D328/C328*100</f>
        <v>33.311255657086001</v>
      </c>
    </row>
    <row r="329" spans="1:5" ht="75" x14ac:dyDescent="0.25">
      <c r="A329" s="19" t="s">
        <v>645</v>
      </c>
      <c r="B329" s="28" t="s">
        <v>646</v>
      </c>
      <c r="C329" s="20">
        <v>87</v>
      </c>
      <c r="D329" s="20">
        <v>200.452</v>
      </c>
      <c r="E329" s="20">
        <f t="shared" si="5"/>
        <v>230.40459770114944</v>
      </c>
    </row>
    <row r="330" spans="1:5" ht="60" x14ac:dyDescent="0.25">
      <c r="A330" s="19" t="s">
        <v>647</v>
      </c>
      <c r="B330" s="28" t="s">
        <v>648</v>
      </c>
      <c r="C330" s="20">
        <v>42424.800000000003</v>
      </c>
      <c r="D330" s="20">
        <v>12763.761140000001</v>
      </c>
      <c r="E330" s="20">
        <f t="shared" si="5"/>
        <v>30.085612990514981</v>
      </c>
    </row>
    <row r="331" spans="1:5" ht="45" x14ac:dyDescent="0.25">
      <c r="A331" s="19" t="s">
        <v>649</v>
      </c>
      <c r="B331" s="28" t="s">
        <v>650</v>
      </c>
      <c r="C331" s="20">
        <v>123.5</v>
      </c>
      <c r="D331" s="20">
        <v>220.6</v>
      </c>
      <c r="E331" s="20">
        <f t="shared" si="5"/>
        <v>178.62348178137651</v>
      </c>
    </row>
    <row r="332" spans="1:5" ht="75" x14ac:dyDescent="0.25">
      <c r="A332" s="19" t="s">
        <v>651</v>
      </c>
      <c r="B332" s="28" t="s">
        <v>652</v>
      </c>
      <c r="C332" s="36" t="s">
        <v>11</v>
      </c>
      <c r="D332" s="20">
        <v>100</v>
      </c>
      <c r="E332" s="20"/>
    </row>
    <row r="333" spans="1:5" ht="60" x14ac:dyDescent="0.25">
      <c r="A333" s="19" t="s">
        <v>653</v>
      </c>
      <c r="B333" s="28" t="s">
        <v>654</v>
      </c>
      <c r="C333" s="20">
        <v>123.5</v>
      </c>
      <c r="D333" s="20">
        <v>120.6</v>
      </c>
      <c r="E333" s="20">
        <f t="shared" si="5"/>
        <v>97.651821862348172</v>
      </c>
    </row>
    <row r="334" spans="1:5" ht="60" x14ac:dyDescent="0.25">
      <c r="A334" s="19" t="s">
        <v>655</v>
      </c>
      <c r="B334" s="28" t="s">
        <v>656</v>
      </c>
      <c r="C334" s="20">
        <v>14668.53</v>
      </c>
      <c r="D334" s="20">
        <v>3326.3067700000001</v>
      </c>
      <c r="E334" s="20">
        <f t="shared" si="5"/>
        <v>22.676483396768457</v>
      </c>
    </row>
    <row r="335" spans="1:5" ht="90" x14ac:dyDescent="0.25">
      <c r="A335" s="19" t="s">
        <v>657</v>
      </c>
      <c r="B335" s="28" t="s">
        <v>658</v>
      </c>
      <c r="C335" s="20">
        <v>8995</v>
      </c>
      <c r="D335" s="20">
        <v>359</v>
      </c>
      <c r="E335" s="20">
        <f t="shared" si="5"/>
        <v>3.9911061700944965</v>
      </c>
    </row>
    <row r="336" spans="1:5" ht="75" x14ac:dyDescent="0.25">
      <c r="A336" s="19" t="s">
        <v>659</v>
      </c>
      <c r="B336" s="28" t="s">
        <v>660</v>
      </c>
      <c r="C336" s="20">
        <v>5673.53</v>
      </c>
      <c r="D336" s="20">
        <v>2967.3067700000001</v>
      </c>
      <c r="E336" s="20">
        <f t="shared" si="5"/>
        <v>52.30089150846122</v>
      </c>
    </row>
    <row r="337" spans="1:5" ht="60" x14ac:dyDescent="0.25">
      <c r="A337" s="19" t="s">
        <v>661</v>
      </c>
      <c r="B337" s="28" t="s">
        <v>662</v>
      </c>
      <c r="C337" s="20">
        <v>859.71</v>
      </c>
      <c r="D337" s="20">
        <v>963.13634000000002</v>
      </c>
      <c r="E337" s="20">
        <f t="shared" si="5"/>
        <v>112.03037535913273</v>
      </c>
    </row>
    <row r="338" spans="1:5" ht="105" x14ac:dyDescent="0.25">
      <c r="A338" s="19" t="s">
        <v>663</v>
      </c>
      <c r="B338" s="28" t="s">
        <v>664</v>
      </c>
      <c r="C338" s="36" t="s">
        <v>11</v>
      </c>
      <c r="D338" s="20">
        <v>140</v>
      </c>
      <c r="E338" s="20"/>
    </row>
    <row r="339" spans="1:5" ht="90" x14ac:dyDescent="0.25">
      <c r="A339" s="19" t="s">
        <v>665</v>
      </c>
      <c r="B339" s="28" t="s">
        <v>666</v>
      </c>
      <c r="C339" s="20">
        <v>638.51</v>
      </c>
      <c r="D339" s="20">
        <v>498.25340999999997</v>
      </c>
      <c r="E339" s="20">
        <f t="shared" si="5"/>
        <v>78.033767677875048</v>
      </c>
    </row>
    <row r="340" spans="1:5" ht="165" x14ac:dyDescent="0.25">
      <c r="A340" s="19" t="s">
        <v>667</v>
      </c>
      <c r="B340" s="28" t="s">
        <v>668</v>
      </c>
      <c r="C340" s="20">
        <v>206.2</v>
      </c>
      <c r="D340" s="20">
        <v>294.02949000000001</v>
      </c>
      <c r="E340" s="20">
        <f t="shared" si="5"/>
        <v>142.59432104752671</v>
      </c>
    </row>
    <row r="341" spans="1:5" ht="165" x14ac:dyDescent="0.25">
      <c r="A341" s="19" t="s">
        <v>669</v>
      </c>
      <c r="B341" s="28" t="s">
        <v>670</v>
      </c>
      <c r="C341" s="20">
        <v>15</v>
      </c>
      <c r="D341" s="20">
        <v>30.853439999999999</v>
      </c>
      <c r="E341" s="20">
        <f t="shared" si="5"/>
        <v>205.68960000000001</v>
      </c>
    </row>
    <row r="342" spans="1:5" ht="45" x14ac:dyDescent="0.25">
      <c r="A342" s="19" t="s">
        <v>671</v>
      </c>
      <c r="B342" s="28" t="s">
        <v>672</v>
      </c>
      <c r="C342" s="36" t="s">
        <v>11</v>
      </c>
      <c r="D342" s="20">
        <v>0.3</v>
      </c>
      <c r="E342" s="20"/>
    </row>
    <row r="343" spans="1:5" ht="75" x14ac:dyDescent="0.25">
      <c r="A343" s="19" t="s">
        <v>673</v>
      </c>
      <c r="B343" s="28" t="s">
        <v>674</v>
      </c>
      <c r="C343" s="36" t="s">
        <v>11</v>
      </c>
      <c r="D343" s="20">
        <v>0.3</v>
      </c>
      <c r="E343" s="20"/>
    </row>
    <row r="344" spans="1:5" ht="45" x14ac:dyDescent="0.25">
      <c r="A344" s="19" t="s">
        <v>675</v>
      </c>
      <c r="B344" s="28" t="s">
        <v>676</v>
      </c>
      <c r="C344" s="20">
        <v>267.23</v>
      </c>
      <c r="D344" s="20">
        <v>147.87799999999999</v>
      </c>
      <c r="E344" s="20">
        <f t="shared" si="5"/>
        <v>55.33734984844515</v>
      </c>
    </row>
    <row r="345" spans="1:5" ht="75" x14ac:dyDescent="0.25">
      <c r="A345" s="19" t="s">
        <v>677</v>
      </c>
      <c r="B345" s="28" t="s">
        <v>678</v>
      </c>
      <c r="C345" s="20">
        <v>267.23</v>
      </c>
      <c r="D345" s="20">
        <v>147.87799999999999</v>
      </c>
      <c r="E345" s="20">
        <f t="shared" si="5"/>
        <v>55.33734984844515</v>
      </c>
    </row>
    <row r="346" spans="1:5" ht="75" x14ac:dyDescent="0.25">
      <c r="A346" s="19" t="s">
        <v>679</v>
      </c>
      <c r="B346" s="28" t="s">
        <v>680</v>
      </c>
      <c r="C346" s="20" t="s">
        <v>11</v>
      </c>
      <c r="D346" s="20">
        <v>2</v>
      </c>
      <c r="E346" s="20"/>
    </row>
    <row r="347" spans="1:5" ht="90" x14ac:dyDescent="0.25">
      <c r="A347" s="19" t="s">
        <v>681</v>
      </c>
      <c r="B347" s="28" t="s">
        <v>682</v>
      </c>
      <c r="C347" s="20" t="s">
        <v>11</v>
      </c>
      <c r="D347" s="20">
        <v>2</v>
      </c>
      <c r="E347" s="20"/>
    </row>
    <row r="348" spans="1:5" ht="45" x14ac:dyDescent="0.25">
      <c r="A348" s="19" t="s">
        <v>683</v>
      </c>
      <c r="B348" s="28" t="s">
        <v>684</v>
      </c>
      <c r="C348" s="20">
        <v>6961.1847099999995</v>
      </c>
      <c r="D348" s="20">
        <v>3858.8270899999998</v>
      </c>
      <c r="E348" s="20">
        <f t="shared" si="5"/>
        <v>55.433482241272117</v>
      </c>
    </row>
    <row r="349" spans="1:5" ht="75" x14ac:dyDescent="0.25">
      <c r="A349" s="19" t="s">
        <v>685</v>
      </c>
      <c r="B349" s="28" t="s">
        <v>686</v>
      </c>
      <c r="C349" s="20">
        <v>893.2</v>
      </c>
      <c r="D349" s="20">
        <v>307.89037999999999</v>
      </c>
      <c r="E349" s="20">
        <f t="shared" si="5"/>
        <v>34.470485893416921</v>
      </c>
    </row>
    <row r="350" spans="1:5" ht="60" x14ac:dyDescent="0.25">
      <c r="A350" s="19" t="s">
        <v>687</v>
      </c>
      <c r="B350" s="28" t="s">
        <v>688</v>
      </c>
      <c r="C350" s="20">
        <v>5966.9847099999997</v>
      </c>
      <c r="D350" s="20">
        <v>3549.5502999999999</v>
      </c>
      <c r="E350" s="20">
        <f t="shared" si="5"/>
        <v>59.486499002609307</v>
      </c>
    </row>
    <row r="351" spans="1:5" ht="60" x14ac:dyDescent="0.25">
      <c r="A351" s="19" t="s">
        <v>689</v>
      </c>
      <c r="B351" s="28" t="s">
        <v>690</v>
      </c>
      <c r="C351" s="20">
        <v>101</v>
      </c>
      <c r="D351" s="20">
        <v>1.3864100000000001</v>
      </c>
      <c r="E351" s="20">
        <f t="shared" si="5"/>
        <v>1.3726831683168319</v>
      </c>
    </row>
    <row r="352" spans="1:5" ht="60" x14ac:dyDescent="0.25">
      <c r="A352" s="19" t="s">
        <v>691</v>
      </c>
      <c r="B352" s="28" t="s">
        <v>692</v>
      </c>
      <c r="C352" s="20">
        <v>5774.93</v>
      </c>
      <c r="D352" s="20">
        <v>2832.1071299999999</v>
      </c>
      <c r="E352" s="20">
        <f t="shared" si="5"/>
        <v>49.04141054523604</v>
      </c>
    </row>
    <row r="353" spans="1:5" ht="75" x14ac:dyDescent="0.25">
      <c r="A353" s="19" t="s">
        <v>693</v>
      </c>
      <c r="B353" s="28" t="s">
        <v>694</v>
      </c>
      <c r="C353" s="20">
        <v>5774.93</v>
      </c>
      <c r="D353" s="20">
        <v>2832.1071299999999</v>
      </c>
      <c r="E353" s="20">
        <f t="shared" si="5"/>
        <v>49.04141054523604</v>
      </c>
    </row>
    <row r="354" spans="1:5" ht="90" x14ac:dyDescent="0.25">
      <c r="A354" s="19" t="s">
        <v>695</v>
      </c>
      <c r="B354" s="28" t="s">
        <v>696</v>
      </c>
      <c r="C354" s="36" t="s">
        <v>11</v>
      </c>
      <c r="D354" s="20">
        <v>431.33751000000001</v>
      </c>
      <c r="E354" s="20"/>
    </row>
    <row r="355" spans="1:5" ht="120" x14ac:dyDescent="0.25">
      <c r="A355" s="19" t="s">
        <v>697</v>
      </c>
      <c r="B355" s="28" t="s">
        <v>698</v>
      </c>
      <c r="C355" s="36" t="s">
        <v>11</v>
      </c>
      <c r="D355" s="20">
        <v>431.33751000000001</v>
      </c>
      <c r="E355" s="20"/>
    </row>
    <row r="356" spans="1:5" ht="30" x14ac:dyDescent="0.25">
      <c r="A356" s="19" t="s">
        <v>699</v>
      </c>
      <c r="B356" s="28" t="s">
        <v>700</v>
      </c>
      <c r="C356" s="20">
        <v>23384.43</v>
      </c>
      <c r="D356" s="20">
        <v>9256.5759999999991</v>
      </c>
      <c r="E356" s="20">
        <f t="shared" si="5"/>
        <v>39.584355915453138</v>
      </c>
    </row>
    <row r="357" spans="1:5" ht="45" x14ac:dyDescent="0.25">
      <c r="A357" s="19" t="s">
        <v>701</v>
      </c>
      <c r="B357" s="28" t="s">
        <v>702</v>
      </c>
      <c r="C357" s="20">
        <v>2386</v>
      </c>
      <c r="D357" s="20">
        <v>436.35883000000001</v>
      </c>
      <c r="E357" s="20">
        <f t="shared" si="5"/>
        <v>18.288299664710813</v>
      </c>
    </row>
    <row r="358" spans="1:5" ht="45" x14ac:dyDescent="0.25">
      <c r="A358" s="19" t="s">
        <v>703</v>
      </c>
      <c r="B358" s="28" t="s">
        <v>704</v>
      </c>
      <c r="C358" s="20">
        <v>20998.43</v>
      </c>
      <c r="D358" s="20">
        <v>8820.2171699999999</v>
      </c>
      <c r="E358" s="20">
        <f t="shared" si="5"/>
        <v>42.004174454947346</v>
      </c>
    </row>
    <row r="359" spans="1:5" ht="90" x14ac:dyDescent="0.25">
      <c r="A359" s="19" t="s">
        <v>705</v>
      </c>
      <c r="B359" s="28" t="s">
        <v>706</v>
      </c>
      <c r="C359" s="20">
        <v>81802.797999999995</v>
      </c>
      <c r="D359" s="20">
        <v>92887.110090000002</v>
      </c>
      <c r="E359" s="20">
        <f t="shared" si="5"/>
        <v>113.55004029324279</v>
      </c>
    </row>
    <row r="360" spans="1:5" ht="45" x14ac:dyDescent="0.25">
      <c r="A360" s="19" t="s">
        <v>707</v>
      </c>
      <c r="B360" s="28" t="s">
        <v>708</v>
      </c>
      <c r="C360" s="20">
        <v>11590.758</v>
      </c>
      <c r="D360" s="20">
        <v>6941.6646600000004</v>
      </c>
      <c r="E360" s="20">
        <f t="shared" si="5"/>
        <v>59.889652255702352</v>
      </c>
    </row>
    <row r="361" spans="1:5" ht="75" x14ac:dyDescent="0.25">
      <c r="A361" s="19" t="s">
        <v>709</v>
      </c>
      <c r="B361" s="28" t="s">
        <v>710</v>
      </c>
      <c r="C361" s="20">
        <v>8065.16</v>
      </c>
      <c r="D361" s="20">
        <v>4519.3647499999997</v>
      </c>
      <c r="E361" s="20">
        <f t="shared" si="5"/>
        <v>56.035649013782738</v>
      </c>
    </row>
    <row r="362" spans="1:5" ht="60" x14ac:dyDescent="0.25">
      <c r="A362" s="19" t="s">
        <v>711</v>
      </c>
      <c r="B362" s="28" t="s">
        <v>712</v>
      </c>
      <c r="C362" s="20">
        <v>3430.498</v>
      </c>
      <c r="D362" s="20">
        <v>1538.2451599999999</v>
      </c>
      <c r="E362" s="20">
        <f t="shared" si="5"/>
        <v>44.840287328545294</v>
      </c>
    </row>
    <row r="363" spans="1:5" ht="60" x14ac:dyDescent="0.25">
      <c r="A363" s="19" t="s">
        <v>713</v>
      </c>
      <c r="B363" s="28" t="s">
        <v>714</v>
      </c>
      <c r="C363" s="20">
        <v>95.1</v>
      </c>
      <c r="D363" s="20">
        <v>807.44583999999998</v>
      </c>
      <c r="E363" s="20">
        <f t="shared" si="5"/>
        <v>849.04925341745536</v>
      </c>
    </row>
    <row r="364" spans="1:5" ht="60" x14ac:dyDescent="0.25">
      <c r="A364" s="19" t="s">
        <v>715</v>
      </c>
      <c r="B364" s="28" t="s">
        <v>716</v>
      </c>
      <c r="C364" s="36" t="s">
        <v>11</v>
      </c>
      <c r="D364" s="20">
        <v>76.608910000000009</v>
      </c>
      <c r="E364" s="20"/>
    </row>
    <row r="365" spans="1:5" ht="60" x14ac:dyDescent="0.25">
      <c r="A365" s="19" t="s">
        <v>717</v>
      </c>
      <c r="B365" s="28" t="s">
        <v>718</v>
      </c>
      <c r="C365" s="36" t="s">
        <v>11</v>
      </c>
      <c r="D365" s="20">
        <v>2319.2493599999998</v>
      </c>
      <c r="E365" s="20"/>
    </row>
    <row r="366" spans="1:5" ht="75" x14ac:dyDescent="0.25">
      <c r="A366" s="19" t="s">
        <v>719</v>
      </c>
      <c r="B366" s="28" t="s">
        <v>720</v>
      </c>
      <c r="C366" s="36" t="s">
        <v>11</v>
      </c>
      <c r="D366" s="20">
        <v>2319.2493599999998</v>
      </c>
      <c r="E366" s="20"/>
    </row>
    <row r="367" spans="1:5" ht="60" x14ac:dyDescent="0.25">
      <c r="A367" s="19" t="s">
        <v>721</v>
      </c>
      <c r="B367" s="28" t="s">
        <v>722</v>
      </c>
      <c r="C367" s="36" t="s">
        <v>11</v>
      </c>
      <c r="D367" s="20">
        <v>8078.8723099999997</v>
      </c>
      <c r="E367" s="20"/>
    </row>
    <row r="368" spans="1:5" ht="60" x14ac:dyDescent="0.25">
      <c r="A368" s="19" t="s">
        <v>723</v>
      </c>
      <c r="B368" s="28" t="s">
        <v>724</v>
      </c>
      <c r="C368" s="36" t="s">
        <v>11</v>
      </c>
      <c r="D368" s="20">
        <v>8078.8723099999997</v>
      </c>
      <c r="E368" s="20"/>
    </row>
    <row r="369" spans="1:5" ht="75" x14ac:dyDescent="0.25">
      <c r="A369" s="19" t="s">
        <v>725</v>
      </c>
      <c r="B369" s="28" t="s">
        <v>726</v>
      </c>
      <c r="C369" s="20">
        <v>70212.039999999994</v>
      </c>
      <c r="D369" s="20">
        <v>75547.323759999999</v>
      </c>
      <c r="E369" s="20">
        <f t="shared" si="5"/>
        <v>107.59881604351619</v>
      </c>
    </row>
    <row r="370" spans="1:5" ht="60" x14ac:dyDescent="0.25">
      <c r="A370" s="19" t="s">
        <v>727</v>
      </c>
      <c r="B370" s="28" t="s">
        <v>728</v>
      </c>
      <c r="C370" s="20">
        <v>15731.44</v>
      </c>
      <c r="D370" s="20">
        <v>5503.1516799999999</v>
      </c>
      <c r="E370" s="20">
        <f t="shared" si="5"/>
        <v>34.981868665551275</v>
      </c>
    </row>
    <row r="371" spans="1:5" ht="60" x14ac:dyDescent="0.25">
      <c r="A371" s="19" t="s">
        <v>729</v>
      </c>
      <c r="B371" s="28" t="s">
        <v>730</v>
      </c>
      <c r="C371" s="20">
        <v>51512</v>
      </c>
      <c r="D371" s="20">
        <v>67114.936239999995</v>
      </c>
      <c r="E371" s="20">
        <f t="shared" si="5"/>
        <v>130.28990573070351</v>
      </c>
    </row>
    <row r="372" spans="1:5" ht="60" x14ac:dyDescent="0.25">
      <c r="A372" s="19" t="s">
        <v>731</v>
      </c>
      <c r="B372" s="28" t="s">
        <v>732</v>
      </c>
      <c r="C372" s="20">
        <v>2935.2</v>
      </c>
      <c r="D372" s="20">
        <v>2832.47838</v>
      </c>
      <c r="E372" s="20">
        <f t="shared" si="5"/>
        <v>96.500353638593623</v>
      </c>
    </row>
    <row r="373" spans="1:5" ht="60" x14ac:dyDescent="0.25">
      <c r="A373" s="19" t="s">
        <v>733</v>
      </c>
      <c r="B373" s="28" t="s">
        <v>734</v>
      </c>
      <c r="C373" s="20">
        <v>33.4</v>
      </c>
      <c r="D373" s="20">
        <v>96.757460000000009</v>
      </c>
      <c r="E373" s="20">
        <f t="shared" si="5"/>
        <v>289.69299401197605</v>
      </c>
    </row>
    <row r="374" spans="1:5" ht="45" x14ac:dyDescent="0.25">
      <c r="A374" s="19" t="s">
        <v>735</v>
      </c>
      <c r="B374" s="28" t="s">
        <v>736</v>
      </c>
      <c r="C374" s="20">
        <v>31.4</v>
      </c>
      <c r="D374" s="20">
        <v>39.047269999999997</v>
      </c>
      <c r="E374" s="20">
        <f t="shared" si="5"/>
        <v>124.35436305732483</v>
      </c>
    </row>
    <row r="375" spans="1:5" ht="45" x14ac:dyDescent="0.25">
      <c r="A375" s="19" t="s">
        <v>737</v>
      </c>
      <c r="B375" s="28" t="s">
        <v>738</v>
      </c>
      <c r="C375" s="36" t="s">
        <v>11</v>
      </c>
      <c r="D375" s="20">
        <v>0.3</v>
      </c>
      <c r="E375" s="20"/>
    </row>
    <row r="376" spans="1:5" ht="45" x14ac:dyDescent="0.25">
      <c r="A376" s="19" t="s">
        <v>739</v>
      </c>
      <c r="B376" s="28" t="s">
        <v>740</v>
      </c>
      <c r="C376" s="20">
        <v>29.4</v>
      </c>
      <c r="D376" s="20">
        <v>25.81</v>
      </c>
      <c r="E376" s="20">
        <f t="shared" si="5"/>
        <v>87.789115646258509</v>
      </c>
    </row>
    <row r="377" spans="1:5" ht="45" x14ac:dyDescent="0.25">
      <c r="A377" s="19" t="s">
        <v>741</v>
      </c>
      <c r="B377" s="28" t="s">
        <v>742</v>
      </c>
      <c r="C377" s="20">
        <v>2</v>
      </c>
      <c r="D377" s="20">
        <v>12.93727</v>
      </c>
      <c r="E377" s="20">
        <f t="shared" si="5"/>
        <v>646.86350000000004</v>
      </c>
    </row>
    <row r="378" spans="1:5" x14ac:dyDescent="0.25">
      <c r="A378" s="19" t="s">
        <v>743</v>
      </c>
      <c r="B378" s="28" t="s">
        <v>744</v>
      </c>
      <c r="C378" s="20">
        <v>7559.7967900000003</v>
      </c>
      <c r="D378" s="20">
        <v>146994.70108</v>
      </c>
      <c r="E378" s="20">
        <f t="shared" si="5"/>
        <v>1944.4266183773968</v>
      </c>
    </row>
    <row r="379" spans="1:5" ht="75" x14ac:dyDescent="0.25">
      <c r="A379" s="19" t="s">
        <v>745</v>
      </c>
      <c r="B379" s="28" t="s">
        <v>746</v>
      </c>
      <c r="C379" s="20">
        <v>159</v>
      </c>
      <c r="D379" s="20">
        <v>125.58662</v>
      </c>
      <c r="E379" s="20">
        <f t="shared" si="5"/>
        <v>78.985295597484267</v>
      </c>
    </row>
    <row r="380" spans="1:5" ht="45" x14ac:dyDescent="0.25">
      <c r="A380" s="19" t="s">
        <v>747</v>
      </c>
      <c r="B380" s="28" t="s">
        <v>748</v>
      </c>
      <c r="C380" s="20">
        <v>159</v>
      </c>
      <c r="D380" s="20">
        <v>53.2</v>
      </c>
      <c r="E380" s="20">
        <f t="shared" si="5"/>
        <v>33.459119496855351</v>
      </c>
    </row>
    <row r="381" spans="1:5" ht="60" x14ac:dyDescent="0.25">
      <c r="A381" s="19" t="s">
        <v>749</v>
      </c>
      <c r="B381" s="28" t="s">
        <v>750</v>
      </c>
      <c r="C381" s="36" t="s">
        <v>11</v>
      </c>
      <c r="D381" s="20">
        <v>72.386619999999994</v>
      </c>
      <c r="E381" s="20"/>
    </row>
    <row r="382" spans="1:5" ht="75" x14ac:dyDescent="0.25">
      <c r="A382" s="19" t="s">
        <v>751</v>
      </c>
      <c r="B382" s="28" t="s">
        <v>752</v>
      </c>
      <c r="C382" s="20">
        <v>385.8</v>
      </c>
      <c r="D382" s="20">
        <v>256.41845999999998</v>
      </c>
      <c r="E382" s="20">
        <f t="shared" si="5"/>
        <v>66.464090202177289</v>
      </c>
    </row>
    <row r="383" spans="1:5" ht="75" x14ac:dyDescent="0.25">
      <c r="A383" s="19" t="s">
        <v>753</v>
      </c>
      <c r="B383" s="28" t="s">
        <v>754</v>
      </c>
      <c r="C383" s="36" t="s">
        <v>11</v>
      </c>
      <c r="D383" s="20">
        <v>520.51240999999993</v>
      </c>
      <c r="E383" s="20"/>
    </row>
    <row r="384" spans="1:5" ht="75" x14ac:dyDescent="0.25">
      <c r="A384" s="19" t="s">
        <v>755</v>
      </c>
      <c r="B384" s="28" t="s">
        <v>756</v>
      </c>
      <c r="C384" s="36" t="s">
        <v>11</v>
      </c>
      <c r="D384" s="20">
        <v>19.7</v>
      </c>
      <c r="E384" s="20"/>
    </row>
    <row r="385" spans="1:5" ht="45" x14ac:dyDescent="0.25">
      <c r="A385" s="19" t="s">
        <v>757</v>
      </c>
      <c r="B385" s="28" t="s">
        <v>758</v>
      </c>
      <c r="C385" s="20">
        <v>33.799999999999997</v>
      </c>
      <c r="D385" s="20">
        <v>181.04012</v>
      </c>
      <c r="E385" s="20">
        <f t="shared" si="5"/>
        <v>535.62165680473379</v>
      </c>
    </row>
    <row r="386" spans="1:5" ht="45" x14ac:dyDescent="0.25">
      <c r="A386" s="19" t="s">
        <v>759</v>
      </c>
      <c r="B386" s="28" t="s">
        <v>760</v>
      </c>
      <c r="C386" s="36" t="s">
        <v>11</v>
      </c>
      <c r="D386" s="20">
        <v>479.4</v>
      </c>
      <c r="E386" s="20"/>
    </row>
    <row r="387" spans="1:5" ht="60" x14ac:dyDescent="0.25">
      <c r="A387" s="19" t="s">
        <v>761</v>
      </c>
      <c r="B387" s="28" t="s">
        <v>762</v>
      </c>
      <c r="C387" s="20">
        <v>352</v>
      </c>
      <c r="D387" s="20">
        <v>75.378339999999994</v>
      </c>
      <c r="E387" s="20">
        <f t="shared" si="5"/>
        <v>21.414301136363633</v>
      </c>
    </row>
    <row r="388" spans="1:5" ht="60" x14ac:dyDescent="0.25">
      <c r="A388" s="19" t="s">
        <v>763</v>
      </c>
      <c r="B388" s="28" t="s">
        <v>764</v>
      </c>
      <c r="C388" s="36" t="s">
        <v>11</v>
      </c>
      <c r="D388" s="20">
        <v>41.112410000000004</v>
      </c>
      <c r="E388" s="20"/>
    </row>
    <row r="389" spans="1:5" ht="60" x14ac:dyDescent="0.25">
      <c r="A389" s="19" t="s">
        <v>765</v>
      </c>
      <c r="B389" s="28" t="s">
        <v>766</v>
      </c>
      <c r="C389" s="36" t="s">
        <v>11</v>
      </c>
      <c r="D389" s="20">
        <v>19.7</v>
      </c>
      <c r="E389" s="20"/>
    </row>
    <row r="390" spans="1:5" ht="30" x14ac:dyDescent="0.25">
      <c r="A390" s="19" t="s">
        <v>767</v>
      </c>
      <c r="B390" s="28" t="s">
        <v>768</v>
      </c>
      <c r="C390" s="36" t="s">
        <v>11</v>
      </c>
      <c r="D390" s="20">
        <v>4859.7471599999999</v>
      </c>
      <c r="E390" s="20"/>
    </row>
    <row r="391" spans="1:5" ht="135" x14ac:dyDescent="0.25">
      <c r="A391" s="19" t="s">
        <v>769</v>
      </c>
      <c r="B391" s="28" t="s">
        <v>770</v>
      </c>
      <c r="C391" s="36" t="s">
        <v>11</v>
      </c>
      <c r="D391" s="20">
        <v>4859.7471599999999</v>
      </c>
      <c r="E391" s="20"/>
    </row>
    <row r="392" spans="1:5" ht="30" x14ac:dyDescent="0.25">
      <c r="A392" s="19" t="s">
        <v>771</v>
      </c>
      <c r="B392" s="28" t="s">
        <v>772</v>
      </c>
      <c r="C392" s="20">
        <v>19</v>
      </c>
      <c r="D392" s="20">
        <v>3.4448600000000003</v>
      </c>
      <c r="E392" s="20">
        <f t="shared" ref="E392:E437" si="6">D392/C392*100</f>
        <v>18.130842105263159</v>
      </c>
    </row>
    <row r="393" spans="1:5" ht="120" x14ac:dyDescent="0.25">
      <c r="A393" s="19" t="s">
        <v>773</v>
      </c>
      <c r="B393" s="28" t="s">
        <v>774</v>
      </c>
      <c r="C393" s="20">
        <v>19</v>
      </c>
      <c r="D393" s="20" t="s">
        <v>11</v>
      </c>
      <c r="E393" s="20"/>
    </row>
    <row r="394" spans="1:5" ht="120" x14ac:dyDescent="0.25">
      <c r="A394" s="19" t="s">
        <v>775</v>
      </c>
      <c r="B394" s="28" t="s">
        <v>776</v>
      </c>
      <c r="C394" s="20" t="s">
        <v>11</v>
      </c>
      <c r="D394" s="20">
        <v>3.4448600000000003</v>
      </c>
      <c r="E394" s="20"/>
    </row>
    <row r="395" spans="1:5" ht="60" x14ac:dyDescent="0.25">
      <c r="A395" s="19" t="s">
        <v>777</v>
      </c>
      <c r="B395" s="28" t="s">
        <v>778</v>
      </c>
      <c r="C395" s="20">
        <v>6995.9967900000001</v>
      </c>
      <c r="D395" s="20">
        <v>141209.29157</v>
      </c>
      <c r="E395" s="20">
        <f t="shared" si="6"/>
        <v>2018.4299079702694</v>
      </c>
    </row>
    <row r="396" spans="1:5" ht="60" x14ac:dyDescent="0.25">
      <c r="A396" s="19" t="s">
        <v>779</v>
      </c>
      <c r="B396" s="28" t="s">
        <v>780</v>
      </c>
      <c r="C396" s="36" t="s">
        <v>11</v>
      </c>
      <c r="D396" s="20">
        <v>90783.411110000001</v>
      </c>
      <c r="E396" s="20"/>
    </row>
    <row r="397" spans="1:5" ht="60" x14ac:dyDescent="0.25">
      <c r="A397" s="19" t="s">
        <v>781</v>
      </c>
      <c r="B397" s="28" t="s">
        <v>782</v>
      </c>
      <c r="C397" s="20">
        <v>6717.6548899999998</v>
      </c>
      <c r="D397" s="20">
        <v>48382.209539999996</v>
      </c>
      <c r="E397" s="20">
        <f t="shared" si="6"/>
        <v>720.22469644909074</v>
      </c>
    </row>
    <row r="398" spans="1:5" ht="60" x14ac:dyDescent="0.25">
      <c r="A398" s="19" t="s">
        <v>783</v>
      </c>
      <c r="B398" s="28" t="s">
        <v>784</v>
      </c>
      <c r="C398" s="36" t="s">
        <v>11</v>
      </c>
      <c r="D398" s="20">
        <v>383.16338000000002</v>
      </c>
      <c r="E398" s="20"/>
    </row>
    <row r="399" spans="1:5" ht="60" x14ac:dyDescent="0.25">
      <c r="A399" s="19" t="s">
        <v>785</v>
      </c>
      <c r="B399" s="28" t="s">
        <v>786</v>
      </c>
      <c r="C399" s="20">
        <v>278.34190000000001</v>
      </c>
      <c r="D399" s="20">
        <v>1660.5075400000001</v>
      </c>
      <c r="E399" s="20">
        <f t="shared" si="6"/>
        <v>596.57117379740532</v>
      </c>
    </row>
    <row r="400" spans="1:5" x14ac:dyDescent="0.25">
      <c r="A400" s="19" t="s">
        <v>787</v>
      </c>
      <c r="B400" s="28" t="s">
        <v>788</v>
      </c>
      <c r="C400" s="20">
        <v>7973.8305199999995</v>
      </c>
      <c r="D400" s="20">
        <v>15713.04297</v>
      </c>
      <c r="E400" s="20">
        <f t="shared" si="6"/>
        <v>197.05764915103816</v>
      </c>
    </row>
    <row r="401" spans="1:5" ht="75" x14ac:dyDescent="0.25">
      <c r="A401" s="19" t="s">
        <v>789</v>
      </c>
      <c r="B401" s="28" t="s">
        <v>790</v>
      </c>
      <c r="C401" s="20">
        <v>915.63052000000005</v>
      </c>
      <c r="D401" s="20">
        <v>9778.4124499999998</v>
      </c>
      <c r="E401" s="20">
        <f t="shared" si="6"/>
        <v>1067.9430443187935</v>
      </c>
    </row>
    <row r="402" spans="1:5" ht="30" x14ac:dyDescent="0.25">
      <c r="A402" s="19" t="s">
        <v>791</v>
      </c>
      <c r="B402" s="28" t="s">
        <v>792</v>
      </c>
      <c r="C402" s="20">
        <v>7058.2</v>
      </c>
      <c r="D402" s="20">
        <v>5934.6305199999997</v>
      </c>
      <c r="E402" s="20">
        <f t="shared" si="6"/>
        <v>84.08135955342722</v>
      </c>
    </row>
    <row r="403" spans="1:5" ht="60" x14ac:dyDescent="0.25">
      <c r="A403" s="19" t="s">
        <v>793</v>
      </c>
      <c r="B403" s="28" t="s">
        <v>794</v>
      </c>
      <c r="C403" s="20">
        <v>5248</v>
      </c>
      <c r="D403" s="20">
        <v>4186.9083499999997</v>
      </c>
      <c r="E403" s="20">
        <f t="shared" si="6"/>
        <v>79.781028010670724</v>
      </c>
    </row>
    <row r="404" spans="1:5" ht="45" x14ac:dyDescent="0.25">
      <c r="A404" s="19" t="s">
        <v>795</v>
      </c>
      <c r="B404" s="28" t="s">
        <v>796</v>
      </c>
      <c r="C404" s="20">
        <v>1810.2</v>
      </c>
      <c r="D404" s="20">
        <v>1747.72217</v>
      </c>
      <c r="E404" s="20">
        <f t="shared" si="6"/>
        <v>96.548567561595405</v>
      </c>
    </row>
    <row r="405" spans="1:5" x14ac:dyDescent="0.25">
      <c r="A405" s="18" t="s">
        <v>797</v>
      </c>
      <c r="B405" s="27" t="s">
        <v>798</v>
      </c>
      <c r="C405" s="17">
        <v>3362.1346800000001</v>
      </c>
      <c r="D405" s="17">
        <v>-3725.6735899999999</v>
      </c>
      <c r="E405" s="17">
        <f t="shared" si="6"/>
        <v>-110.81274085070262</v>
      </c>
    </row>
    <row r="406" spans="1:5" x14ac:dyDescent="0.25">
      <c r="A406" s="19" t="s">
        <v>799</v>
      </c>
      <c r="B406" s="28" t="s">
        <v>800</v>
      </c>
      <c r="C406" s="36" t="s">
        <v>11</v>
      </c>
      <c r="D406" s="20">
        <v>-6588.1173799999997</v>
      </c>
      <c r="E406" s="20"/>
    </row>
    <row r="407" spans="1:5" ht="30" x14ac:dyDescent="0.25">
      <c r="A407" s="19" t="s">
        <v>801</v>
      </c>
      <c r="B407" s="28" t="s">
        <v>802</v>
      </c>
      <c r="C407" s="36" t="s">
        <v>11</v>
      </c>
      <c r="D407" s="20">
        <v>-6675.7394100000001</v>
      </c>
      <c r="E407" s="20"/>
    </row>
    <row r="408" spans="1:5" x14ac:dyDescent="0.25">
      <c r="A408" s="19" t="s">
        <v>803</v>
      </c>
      <c r="B408" s="28" t="s">
        <v>804</v>
      </c>
      <c r="C408" s="36" t="s">
        <v>11</v>
      </c>
      <c r="D408" s="20">
        <v>149.15151999999998</v>
      </c>
      <c r="E408" s="20"/>
    </row>
    <row r="409" spans="1:5" ht="30" x14ac:dyDescent="0.25">
      <c r="A409" s="19" t="s">
        <v>805</v>
      </c>
      <c r="B409" s="28" t="s">
        <v>806</v>
      </c>
      <c r="C409" s="36" t="s">
        <v>11</v>
      </c>
      <c r="D409" s="20">
        <v>-32.48509</v>
      </c>
      <c r="E409" s="20"/>
    </row>
    <row r="410" spans="1:5" x14ac:dyDescent="0.25">
      <c r="A410" s="19" t="s">
        <v>807</v>
      </c>
      <c r="B410" s="28" t="s">
        <v>808</v>
      </c>
      <c r="C410" s="36" t="s">
        <v>11</v>
      </c>
      <c r="D410" s="20">
        <v>-40.358400000000003</v>
      </c>
      <c r="E410" s="20"/>
    </row>
    <row r="411" spans="1:5" x14ac:dyDescent="0.25">
      <c r="A411" s="19" t="s">
        <v>809</v>
      </c>
      <c r="B411" s="28" t="s">
        <v>810</v>
      </c>
      <c r="C411" s="36" t="s">
        <v>11</v>
      </c>
      <c r="D411" s="20">
        <v>11.314</v>
      </c>
      <c r="E411" s="20"/>
    </row>
    <row r="412" spans="1:5" x14ac:dyDescent="0.25">
      <c r="A412" s="19" t="s">
        <v>811</v>
      </c>
      <c r="B412" s="28" t="s">
        <v>812</v>
      </c>
      <c r="C412" s="20">
        <v>2681.1346800000001</v>
      </c>
      <c r="D412" s="20">
        <v>2582.4837900000002</v>
      </c>
      <c r="E412" s="20">
        <f t="shared" si="6"/>
        <v>96.320554475092607</v>
      </c>
    </row>
    <row r="413" spans="1:5" x14ac:dyDescent="0.25">
      <c r="A413" s="19" t="s">
        <v>813</v>
      </c>
      <c r="B413" s="28" t="s">
        <v>814</v>
      </c>
      <c r="C413" s="20">
        <v>136.1</v>
      </c>
      <c r="D413" s="20">
        <v>216.22958</v>
      </c>
      <c r="E413" s="20">
        <f t="shared" si="6"/>
        <v>158.87551800146952</v>
      </c>
    </row>
    <row r="414" spans="1:5" x14ac:dyDescent="0.25">
      <c r="A414" s="19" t="s">
        <v>815</v>
      </c>
      <c r="B414" s="28" t="s">
        <v>816</v>
      </c>
      <c r="C414" s="20">
        <v>1901.25468</v>
      </c>
      <c r="D414" s="20">
        <v>1662.27116</v>
      </c>
      <c r="E414" s="20">
        <f t="shared" si="6"/>
        <v>87.430220553092866</v>
      </c>
    </row>
    <row r="415" spans="1:5" x14ac:dyDescent="0.25">
      <c r="A415" s="19" t="s">
        <v>817</v>
      </c>
      <c r="B415" s="28" t="s">
        <v>818</v>
      </c>
      <c r="C415" s="20">
        <v>98.42</v>
      </c>
      <c r="D415" s="20">
        <v>243.48899</v>
      </c>
      <c r="E415" s="20">
        <f t="shared" si="6"/>
        <v>247.39787644787646</v>
      </c>
    </row>
    <row r="416" spans="1:5" x14ac:dyDescent="0.25">
      <c r="A416" s="19" t="s">
        <v>819</v>
      </c>
      <c r="B416" s="28" t="s">
        <v>820</v>
      </c>
      <c r="C416" s="20">
        <v>152.26</v>
      </c>
      <c r="D416" s="20">
        <v>241.03179</v>
      </c>
      <c r="E416" s="20">
        <f t="shared" si="6"/>
        <v>158.30276500722448</v>
      </c>
    </row>
    <row r="417" spans="1:5" x14ac:dyDescent="0.25">
      <c r="A417" s="19" t="s">
        <v>821</v>
      </c>
      <c r="B417" s="28" t="s">
        <v>822</v>
      </c>
      <c r="C417" s="20">
        <v>393.1</v>
      </c>
      <c r="D417" s="20">
        <v>219.46226999999999</v>
      </c>
      <c r="E417" s="20">
        <f t="shared" si="6"/>
        <v>55.828611040447718</v>
      </c>
    </row>
    <row r="418" spans="1:5" x14ac:dyDescent="0.25">
      <c r="A418" s="19" t="s">
        <v>823</v>
      </c>
      <c r="B418" s="28" t="s">
        <v>824</v>
      </c>
      <c r="C418" s="20">
        <v>681</v>
      </c>
      <c r="D418" s="20">
        <v>279.95999999999998</v>
      </c>
      <c r="E418" s="20">
        <f t="shared" si="6"/>
        <v>41.110132158590304</v>
      </c>
    </row>
    <row r="419" spans="1:5" ht="30" x14ac:dyDescent="0.25">
      <c r="A419" s="19" t="s">
        <v>825</v>
      </c>
      <c r="B419" s="28" t="s">
        <v>826</v>
      </c>
      <c r="C419" s="20">
        <v>681</v>
      </c>
      <c r="D419" s="20">
        <v>279.95999999999998</v>
      </c>
      <c r="E419" s="20">
        <f t="shared" si="6"/>
        <v>41.110132158590304</v>
      </c>
    </row>
    <row r="420" spans="1:5" x14ac:dyDescent="0.25">
      <c r="A420" s="18" t="s">
        <v>827</v>
      </c>
      <c r="B420" s="27" t="s">
        <v>828</v>
      </c>
      <c r="C420" s="17">
        <f>23424923.82612+2425224.9</f>
        <v>25850148.726119999</v>
      </c>
      <c r="D420" s="17">
        <v>12205208.78492</v>
      </c>
      <c r="E420" s="17">
        <f t="shared" si="6"/>
        <v>47.215236222557515</v>
      </c>
    </row>
    <row r="421" spans="1:5" ht="28.5" x14ac:dyDescent="0.25">
      <c r="A421" s="18" t="s">
        <v>829</v>
      </c>
      <c r="B421" s="27" t="s">
        <v>830</v>
      </c>
      <c r="C421" s="17">
        <f>22889710.53699+1277320.1</f>
        <v>24167030.636990003</v>
      </c>
      <c r="D421" s="17">
        <v>11906790.02341</v>
      </c>
      <c r="E421" s="17">
        <f t="shared" si="6"/>
        <v>49.268733930371624</v>
      </c>
    </row>
    <row r="422" spans="1:5" x14ac:dyDescent="0.25">
      <c r="A422" s="18" t="s">
        <v>831</v>
      </c>
      <c r="B422" s="27" t="s">
        <v>832</v>
      </c>
      <c r="C422" s="17">
        <f>6668337.3+931659.5</f>
        <v>7599996.7999999998</v>
      </c>
      <c r="D422" s="17">
        <v>5079572.5</v>
      </c>
      <c r="E422" s="17">
        <f t="shared" si="6"/>
        <v>66.836508404845645</v>
      </c>
    </row>
    <row r="423" spans="1:5" x14ac:dyDescent="0.25">
      <c r="A423" s="19" t="s">
        <v>833</v>
      </c>
      <c r="B423" s="28" t="s">
        <v>834</v>
      </c>
      <c r="C423" s="20">
        <v>4720516.3</v>
      </c>
      <c r="D423" s="20">
        <v>2753800</v>
      </c>
      <c r="E423" s="20">
        <f t="shared" si="6"/>
        <v>58.336839129228302</v>
      </c>
    </row>
    <row r="424" spans="1:5" ht="30" x14ac:dyDescent="0.25">
      <c r="A424" s="19" t="s">
        <v>835</v>
      </c>
      <c r="B424" s="28" t="s">
        <v>836</v>
      </c>
      <c r="C424" s="20">
        <v>4720516.3</v>
      </c>
      <c r="D424" s="20">
        <v>2753800</v>
      </c>
      <c r="E424" s="20">
        <f t="shared" si="6"/>
        <v>58.336839129228302</v>
      </c>
    </row>
    <row r="425" spans="1:5" ht="30" x14ac:dyDescent="0.25">
      <c r="A425" s="19" t="s">
        <v>837</v>
      </c>
      <c r="B425" s="28" t="s">
        <v>838</v>
      </c>
      <c r="C425" s="20">
        <v>822155.3</v>
      </c>
      <c r="D425" s="20">
        <v>822155.3</v>
      </c>
      <c r="E425" s="20"/>
    </row>
    <row r="426" spans="1:5" ht="30" x14ac:dyDescent="0.25">
      <c r="A426" s="19" t="s">
        <v>839</v>
      </c>
      <c r="B426" s="28" t="s">
        <v>840</v>
      </c>
      <c r="C426" s="20">
        <v>822155.3</v>
      </c>
      <c r="D426" s="20">
        <v>822155.3</v>
      </c>
      <c r="E426" s="20"/>
    </row>
    <row r="427" spans="1:5" ht="30" x14ac:dyDescent="0.25">
      <c r="A427" s="19" t="s">
        <v>841</v>
      </c>
      <c r="B427" s="28" t="s">
        <v>842</v>
      </c>
      <c r="C427" s="20">
        <v>1229028</v>
      </c>
      <c r="D427" s="20">
        <v>716933</v>
      </c>
      <c r="E427" s="20">
        <f t="shared" si="6"/>
        <v>58.333333333333336</v>
      </c>
    </row>
    <row r="428" spans="1:5" ht="45" x14ac:dyDescent="0.25">
      <c r="A428" s="19" t="s">
        <v>843</v>
      </c>
      <c r="B428" s="28" t="s">
        <v>844</v>
      </c>
      <c r="C428" s="20">
        <v>1229028</v>
      </c>
      <c r="D428" s="20">
        <v>716933</v>
      </c>
      <c r="E428" s="20">
        <f t="shared" si="6"/>
        <v>58.333333333333336</v>
      </c>
    </row>
    <row r="429" spans="1:5" ht="30" x14ac:dyDescent="0.25">
      <c r="A429" s="19" t="s">
        <v>845</v>
      </c>
      <c r="B429" s="28" t="s">
        <v>846</v>
      </c>
      <c r="C429" s="20">
        <v>214793</v>
      </c>
      <c r="D429" s="20">
        <v>125295</v>
      </c>
      <c r="E429" s="20">
        <f t="shared" si="6"/>
        <v>58.332906565856426</v>
      </c>
    </row>
    <row r="430" spans="1:5" ht="45" x14ac:dyDescent="0.25">
      <c r="A430" s="19" t="s">
        <v>847</v>
      </c>
      <c r="B430" s="28" t="s">
        <v>848</v>
      </c>
      <c r="C430" s="20">
        <v>214793</v>
      </c>
      <c r="D430" s="20">
        <v>125295</v>
      </c>
      <c r="E430" s="20">
        <f t="shared" si="6"/>
        <v>58.332906565856426</v>
      </c>
    </row>
    <row r="431" spans="1:5" ht="60" x14ac:dyDescent="0.25">
      <c r="A431" s="19" t="s">
        <v>849</v>
      </c>
      <c r="B431" s="28" t="s">
        <v>850</v>
      </c>
      <c r="C431" s="20">
        <v>504000</v>
      </c>
      <c r="D431" s="20">
        <v>504000</v>
      </c>
      <c r="E431" s="20">
        <f t="shared" si="6"/>
        <v>100</v>
      </c>
    </row>
    <row r="432" spans="1:5" ht="75" x14ac:dyDescent="0.25">
      <c r="A432" s="19" t="s">
        <v>851</v>
      </c>
      <c r="B432" s="28" t="s">
        <v>852</v>
      </c>
      <c r="C432" s="20">
        <v>504000</v>
      </c>
      <c r="D432" s="20">
        <v>504000</v>
      </c>
      <c r="E432" s="20">
        <f t="shared" si="6"/>
        <v>100</v>
      </c>
    </row>
    <row r="433" spans="1:5" ht="75" x14ac:dyDescent="0.25">
      <c r="A433" s="19" t="s">
        <v>853</v>
      </c>
      <c r="B433" s="28" t="s">
        <v>854</v>
      </c>
      <c r="C433" s="20">
        <v>109504.2</v>
      </c>
      <c r="D433" s="20">
        <v>109504.2</v>
      </c>
      <c r="E433" s="20"/>
    </row>
    <row r="434" spans="1:5" ht="75" x14ac:dyDescent="0.25">
      <c r="A434" s="19" t="s">
        <v>855</v>
      </c>
      <c r="B434" s="28" t="s">
        <v>856</v>
      </c>
      <c r="C434" s="20">
        <v>109504.2</v>
      </c>
      <c r="D434" s="20">
        <v>109504.2</v>
      </c>
      <c r="E434" s="20"/>
    </row>
    <row r="435" spans="1:5" ht="90" x14ac:dyDescent="0.25">
      <c r="A435" s="19" t="s">
        <v>857</v>
      </c>
      <c r="B435" s="28" t="s">
        <v>858</v>
      </c>
      <c r="C435" s="36" t="s">
        <v>11</v>
      </c>
      <c r="D435" s="20">
        <v>47885</v>
      </c>
      <c r="E435" s="20"/>
    </row>
    <row r="436" spans="1:5" ht="90" x14ac:dyDescent="0.25">
      <c r="A436" s="19" t="s">
        <v>859</v>
      </c>
      <c r="B436" s="28" t="s">
        <v>860</v>
      </c>
      <c r="C436" s="36" t="s">
        <v>11</v>
      </c>
      <c r="D436" s="20">
        <v>47885</v>
      </c>
      <c r="E436" s="20"/>
    </row>
    <row r="437" spans="1:5" ht="28.5" x14ac:dyDescent="0.25">
      <c r="A437" s="18" t="s">
        <v>861</v>
      </c>
      <c r="B437" s="27" t="s">
        <v>862</v>
      </c>
      <c r="C437" s="17">
        <f>9474742.12699+345660.8</f>
        <v>9820402.9269900005</v>
      </c>
      <c r="D437" s="17">
        <v>3255010.1526100002</v>
      </c>
      <c r="E437" s="17">
        <f t="shared" si="6"/>
        <v>33.145382901388508</v>
      </c>
    </row>
    <row r="438" spans="1:5" ht="60" x14ac:dyDescent="0.25">
      <c r="A438" s="19" t="s">
        <v>863</v>
      </c>
      <c r="B438" s="28" t="s">
        <v>864</v>
      </c>
      <c r="C438" s="20">
        <v>32025.044000000002</v>
      </c>
      <c r="D438" s="20" t="s">
        <v>11</v>
      </c>
      <c r="E438" s="20"/>
    </row>
    <row r="439" spans="1:5" ht="75" x14ac:dyDescent="0.25">
      <c r="A439" s="19" t="s">
        <v>865</v>
      </c>
      <c r="B439" s="28" t="s">
        <v>866</v>
      </c>
      <c r="C439" s="20">
        <v>11463.744000000001</v>
      </c>
      <c r="D439" s="20" t="s">
        <v>11</v>
      </c>
      <c r="E439" s="20"/>
    </row>
    <row r="440" spans="1:5" ht="75" x14ac:dyDescent="0.25">
      <c r="A440" s="19" t="s">
        <v>867</v>
      </c>
      <c r="B440" s="28" t="s">
        <v>868</v>
      </c>
      <c r="C440" s="20">
        <v>20561.3</v>
      </c>
      <c r="D440" s="20" t="s">
        <v>11</v>
      </c>
      <c r="E440" s="20"/>
    </row>
    <row r="441" spans="1:5" ht="45" x14ac:dyDescent="0.25">
      <c r="A441" s="19" t="s">
        <v>869</v>
      </c>
      <c r="B441" s="28" t="s">
        <v>870</v>
      </c>
      <c r="C441" s="20">
        <v>3230.2</v>
      </c>
      <c r="D441" s="20" t="s">
        <v>11</v>
      </c>
      <c r="E441" s="20"/>
    </row>
    <row r="442" spans="1:5" ht="45" x14ac:dyDescent="0.25">
      <c r="A442" s="19" t="s">
        <v>871</v>
      </c>
      <c r="B442" s="28" t="s">
        <v>872</v>
      </c>
      <c r="C442" s="20">
        <v>3230.2</v>
      </c>
      <c r="D442" s="20" t="s">
        <v>11</v>
      </c>
      <c r="E442" s="20"/>
    </row>
    <row r="443" spans="1:5" x14ac:dyDescent="0.25">
      <c r="A443" s="19" t="s">
        <v>873</v>
      </c>
      <c r="B443" s="28" t="s">
        <v>874</v>
      </c>
      <c r="C443" s="20">
        <v>605701</v>
      </c>
      <c r="D443" s="20">
        <v>1675.6309799999999</v>
      </c>
      <c r="E443" s="20">
        <f t="shared" ref="E443:E480" si="7">D443/C443*100</f>
        <v>0.27664325797712075</v>
      </c>
    </row>
    <row r="444" spans="1:5" ht="30" x14ac:dyDescent="0.25">
      <c r="A444" s="19" t="s">
        <v>875</v>
      </c>
      <c r="B444" s="28" t="s">
        <v>876</v>
      </c>
      <c r="C444" s="20">
        <v>605701</v>
      </c>
      <c r="D444" s="20">
        <v>1675.6309799999999</v>
      </c>
      <c r="E444" s="20">
        <f t="shared" si="7"/>
        <v>0.27664325797712075</v>
      </c>
    </row>
    <row r="445" spans="1:5" ht="30" x14ac:dyDescent="0.25">
      <c r="A445" s="19" t="s">
        <v>877</v>
      </c>
      <c r="B445" s="28" t="s">
        <v>878</v>
      </c>
      <c r="C445" s="20">
        <v>4676.2</v>
      </c>
      <c r="D445" s="20">
        <v>1241.6855700000001</v>
      </c>
      <c r="E445" s="20">
        <f t="shared" si="7"/>
        <v>26.553303323211157</v>
      </c>
    </row>
    <row r="446" spans="1:5" ht="45" x14ac:dyDescent="0.25">
      <c r="A446" s="19" t="s">
        <v>879</v>
      </c>
      <c r="B446" s="28" t="s">
        <v>880</v>
      </c>
      <c r="C446" s="20">
        <v>4676.2</v>
      </c>
      <c r="D446" s="20">
        <v>1241.6855700000001</v>
      </c>
      <c r="E446" s="20">
        <f t="shared" si="7"/>
        <v>26.553303323211157</v>
      </c>
    </row>
    <row r="447" spans="1:5" ht="45" x14ac:dyDescent="0.25">
      <c r="A447" s="19" t="s">
        <v>881</v>
      </c>
      <c r="B447" s="28" t="s">
        <v>882</v>
      </c>
      <c r="C447" s="20">
        <v>482.4</v>
      </c>
      <c r="D447" s="36" t="s">
        <v>11</v>
      </c>
      <c r="E447" s="20"/>
    </row>
    <row r="448" spans="1:5" ht="60" x14ac:dyDescent="0.25">
      <c r="A448" s="19" t="s">
        <v>883</v>
      </c>
      <c r="B448" s="28" t="s">
        <v>884</v>
      </c>
      <c r="C448" s="20">
        <v>7640.3</v>
      </c>
      <c r="D448" s="20">
        <v>3289.8823700000003</v>
      </c>
      <c r="E448" s="20">
        <f t="shared" si="7"/>
        <v>43.05959674358337</v>
      </c>
    </row>
    <row r="449" spans="1:5" ht="60" x14ac:dyDescent="0.25">
      <c r="A449" s="19" t="s">
        <v>885</v>
      </c>
      <c r="B449" s="28" t="s">
        <v>886</v>
      </c>
      <c r="C449" s="20">
        <v>7640.3</v>
      </c>
      <c r="D449" s="20">
        <v>3289.8823700000003</v>
      </c>
      <c r="E449" s="20">
        <f t="shared" si="7"/>
        <v>43.05959674358337</v>
      </c>
    </row>
    <row r="450" spans="1:5" ht="60" x14ac:dyDescent="0.25">
      <c r="A450" s="19" t="s">
        <v>887</v>
      </c>
      <c r="B450" s="28" t="s">
        <v>888</v>
      </c>
      <c r="C450" s="20">
        <v>45758.3</v>
      </c>
      <c r="D450" s="20">
        <v>22410.013179999998</v>
      </c>
      <c r="E450" s="20">
        <f t="shared" si="7"/>
        <v>48.974750329448419</v>
      </c>
    </row>
    <row r="451" spans="1:5" ht="45" x14ac:dyDescent="0.25">
      <c r="A451" s="19" t="s">
        <v>889</v>
      </c>
      <c r="B451" s="28" t="s">
        <v>890</v>
      </c>
      <c r="C451" s="20">
        <v>728363.3</v>
      </c>
      <c r="D451" s="20">
        <v>475683.06782999996</v>
      </c>
      <c r="E451" s="20">
        <f t="shared" si="7"/>
        <v>65.308489297854507</v>
      </c>
    </row>
    <row r="452" spans="1:5" ht="60" x14ac:dyDescent="0.25">
      <c r="A452" s="19" t="s">
        <v>891</v>
      </c>
      <c r="B452" s="28" t="s">
        <v>892</v>
      </c>
      <c r="C452" s="20">
        <v>5712</v>
      </c>
      <c r="D452" s="20">
        <v>1236.0167200000001</v>
      </c>
      <c r="E452" s="20">
        <f t="shared" si="7"/>
        <v>21.638948179271711</v>
      </c>
    </row>
    <row r="453" spans="1:5" ht="75" x14ac:dyDescent="0.25">
      <c r="A453" s="19" t="s">
        <v>893</v>
      </c>
      <c r="B453" s="28" t="s">
        <v>894</v>
      </c>
      <c r="C453" s="20">
        <v>5712</v>
      </c>
      <c r="D453" s="20">
        <v>1236.0167200000001</v>
      </c>
      <c r="E453" s="20">
        <f t="shared" si="7"/>
        <v>21.638948179271711</v>
      </c>
    </row>
    <row r="454" spans="1:5" ht="45" x14ac:dyDescent="0.25">
      <c r="A454" s="19" t="s">
        <v>895</v>
      </c>
      <c r="B454" s="28" t="s">
        <v>896</v>
      </c>
      <c r="C454" s="20">
        <v>8779.7999999999993</v>
      </c>
      <c r="D454" s="20">
        <v>659.57069999999999</v>
      </c>
      <c r="E454" s="20">
        <f t="shared" si="7"/>
        <v>7.5123658853276849</v>
      </c>
    </row>
    <row r="455" spans="1:5" ht="45" x14ac:dyDescent="0.25">
      <c r="A455" s="19" t="s">
        <v>897</v>
      </c>
      <c r="B455" s="28" t="s">
        <v>898</v>
      </c>
      <c r="C455" s="20">
        <v>8779.7999999999993</v>
      </c>
      <c r="D455" s="20">
        <v>659.57069999999999</v>
      </c>
      <c r="E455" s="20">
        <f t="shared" si="7"/>
        <v>7.5123658853276849</v>
      </c>
    </row>
    <row r="456" spans="1:5" ht="45" x14ac:dyDescent="0.25">
      <c r="A456" s="19" t="s">
        <v>899</v>
      </c>
      <c r="B456" s="28" t="s">
        <v>900</v>
      </c>
      <c r="C456" s="20">
        <v>432809</v>
      </c>
      <c r="D456" s="20">
        <v>44831.118799999997</v>
      </c>
      <c r="E456" s="20">
        <f t="shared" si="7"/>
        <v>10.358176193193763</v>
      </c>
    </row>
    <row r="457" spans="1:5" ht="60" x14ac:dyDescent="0.25">
      <c r="A457" s="19" t="s">
        <v>901</v>
      </c>
      <c r="B457" s="28" t="s">
        <v>902</v>
      </c>
      <c r="C457" s="20">
        <v>432809</v>
      </c>
      <c r="D457" s="20">
        <v>44831.118799999997</v>
      </c>
      <c r="E457" s="20">
        <f t="shared" si="7"/>
        <v>10.358176193193763</v>
      </c>
    </row>
    <row r="458" spans="1:5" ht="60" x14ac:dyDescent="0.25">
      <c r="A458" s="19" t="s">
        <v>903</v>
      </c>
      <c r="B458" s="28" t="s">
        <v>904</v>
      </c>
      <c r="C458" s="20">
        <v>30870</v>
      </c>
      <c r="D458" s="36" t="s">
        <v>11</v>
      </c>
      <c r="E458" s="20"/>
    </row>
    <row r="459" spans="1:5" ht="75" x14ac:dyDescent="0.25">
      <c r="A459" s="19" t="s">
        <v>905</v>
      </c>
      <c r="B459" s="28" t="s">
        <v>906</v>
      </c>
      <c r="C459" s="20">
        <v>30870</v>
      </c>
      <c r="D459" s="36" t="s">
        <v>11</v>
      </c>
      <c r="E459" s="20"/>
    </row>
    <row r="460" spans="1:5" ht="60" x14ac:dyDescent="0.25">
      <c r="A460" s="19" t="s">
        <v>907</v>
      </c>
      <c r="B460" s="28" t="s">
        <v>908</v>
      </c>
      <c r="C460" s="20">
        <v>32506.3</v>
      </c>
      <c r="D460" s="36" t="s">
        <v>11</v>
      </c>
      <c r="E460" s="20"/>
    </row>
    <row r="461" spans="1:5" ht="75" x14ac:dyDescent="0.25">
      <c r="A461" s="19" t="s">
        <v>909</v>
      </c>
      <c r="B461" s="28" t="s">
        <v>910</v>
      </c>
      <c r="C461" s="20">
        <v>32506.3</v>
      </c>
      <c r="D461" s="36" t="s">
        <v>11</v>
      </c>
      <c r="E461" s="20"/>
    </row>
    <row r="462" spans="1:5" ht="45" x14ac:dyDescent="0.25">
      <c r="A462" s="19" t="s">
        <v>911</v>
      </c>
      <c r="B462" s="28" t="s">
        <v>912</v>
      </c>
      <c r="C462" s="20">
        <v>114993.60000000001</v>
      </c>
      <c r="D462" s="20">
        <v>23398.337930000002</v>
      </c>
      <c r="E462" s="20">
        <f t="shared" si="7"/>
        <v>20.347513192038512</v>
      </c>
    </row>
    <row r="463" spans="1:5" ht="60" x14ac:dyDescent="0.25">
      <c r="A463" s="19" t="s">
        <v>913</v>
      </c>
      <c r="B463" s="28" t="s">
        <v>914</v>
      </c>
      <c r="C463" s="20">
        <v>114993.60000000001</v>
      </c>
      <c r="D463" s="20">
        <v>23398.337930000002</v>
      </c>
      <c r="E463" s="20">
        <f t="shared" si="7"/>
        <v>20.347513192038512</v>
      </c>
    </row>
    <row r="464" spans="1:5" ht="60" x14ac:dyDescent="0.25">
      <c r="A464" s="19" t="s">
        <v>915</v>
      </c>
      <c r="B464" s="28" t="s">
        <v>916</v>
      </c>
      <c r="C464" s="20">
        <v>15161.3</v>
      </c>
      <c r="D464" s="20">
        <v>10498.242990000001</v>
      </c>
      <c r="E464" s="20">
        <f t="shared" si="7"/>
        <v>69.24368616147693</v>
      </c>
    </row>
    <row r="465" spans="1:5" ht="60" x14ac:dyDescent="0.25">
      <c r="A465" s="19" t="s">
        <v>917</v>
      </c>
      <c r="B465" s="28" t="s">
        <v>918</v>
      </c>
      <c r="C465" s="20">
        <v>15161.3</v>
      </c>
      <c r="D465" s="20">
        <v>10498.242990000001</v>
      </c>
      <c r="E465" s="20">
        <f t="shared" si="7"/>
        <v>69.24368616147693</v>
      </c>
    </row>
    <row r="466" spans="1:5" x14ac:dyDescent="0.25">
      <c r="A466" s="19" t="s">
        <v>919</v>
      </c>
      <c r="B466" s="28" t="s">
        <v>920</v>
      </c>
      <c r="C466" s="20">
        <v>59848</v>
      </c>
      <c r="D466" s="20">
        <v>4227.3290999999999</v>
      </c>
      <c r="E466" s="20">
        <f t="shared" si="7"/>
        <v>7.0634425544713277</v>
      </c>
    </row>
    <row r="467" spans="1:5" ht="30" x14ac:dyDescent="0.25">
      <c r="A467" s="19" t="s">
        <v>921</v>
      </c>
      <c r="B467" s="28" t="s">
        <v>922</v>
      </c>
      <c r="C467" s="20">
        <v>59848</v>
      </c>
      <c r="D467" s="20">
        <v>4227.3290999999999</v>
      </c>
      <c r="E467" s="20">
        <f t="shared" si="7"/>
        <v>7.0634425544713277</v>
      </c>
    </row>
    <row r="468" spans="1:5" ht="30" x14ac:dyDescent="0.25">
      <c r="A468" s="19" t="s">
        <v>923</v>
      </c>
      <c r="B468" s="28" t="s">
        <v>924</v>
      </c>
      <c r="C468" s="20">
        <v>26998.7</v>
      </c>
      <c r="D468" s="20">
        <v>1666.2950800000001</v>
      </c>
      <c r="E468" s="20">
        <f t="shared" si="7"/>
        <v>6.1717604180942045</v>
      </c>
    </row>
    <row r="469" spans="1:5" ht="45" x14ac:dyDescent="0.25">
      <c r="A469" s="19" t="s">
        <v>925</v>
      </c>
      <c r="B469" s="28" t="s">
        <v>926</v>
      </c>
      <c r="C469" s="20">
        <v>26998.7</v>
      </c>
      <c r="D469" s="20">
        <v>1666.2950800000001</v>
      </c>
      <c r="E469" s="20">
        <f t="shared" si="7"/>
        <v>6.1717604180942045</v>
      </c>
    </row>
    <row r="470" spans="1:5" ht="45" x14ac:dyDescent="0.25">
      <c r="A470" s="19" t="s">
        <v>927</v>
      </c>
      <c r="B470" s="28" t="s">
        <v>928</v>
      </c>
      <c r="C470" s="20">
        <v>221331.20000000001</v>
      </c>
      <c r="D470" s="36" t="s">
        <v>11</v>
      </c>
      <c r="E470" s="20"/>
    </row>
    <row r="471" spans="1:5" ht="45" x14ac:dyDescent="0.25">
      <c r="A471" s="19" t="s">
        <v>929</v>
      </c>
      <c r="B471" s="28" t="s">
        <v>930</v>
      </c>
      <c r="C471" s="20">
        <v>221331.20000000001</v>
      </c>
      <c r="D471" s="36" t="s">
        <v>11</v>
      </c>
      <c r="E471" s="20"/>
    </row>
    <row r="472" spans="1:5" x14ac:dyDescent="0.25">
      <c r="A472" s="19" t="s">
        <v>931</v>
      </c>
      <c r="B472" s="28" t="s">
        <v>932</v>
      </c>
      <c r="C472" s="20">
        <v>12866.9</v>
      </c>
      <c r="D472" s="36" t="s">
        <v>11</v>
      </c>
      <c r="E472" s="20"/>
    </row>
    <row r="473" spans="1:5" ht="30" x14ac:dyDescent="0.25">
      <c r="A473" s="19" t="s">
        <v>933</v>
      </c>
      <c r="B473" s="28" t="s">
        <v>934</v>
      </c>
      <c r="C473" s="20">
        <v>12866.9</v>
      </c>
      <c r="D473" s="36" t="s">
        <v>11</v>
      </c>
      <c r="E473" s="20"/>
    </row>
    <row r="474" spans="1:5" ht="30" x14ac:dyDescent="0.25">
      <c r="A474" s="19" t="s">
        <v>935</v>
      </c>
      <c r="B474" s="28" t="s">
        <v>936</v>
      </c>
      <c r="C474" s="20">
        <v>62061.5</v>
      </c>
      <c r="D474" s="36" t="s">
        <v>11</v>
      </c>
      <c r="E474" s="20"/>
    </row>
    <row r="475" spans="1:5" ht="45" x14ac:dyDescent="0.25">
      <c r="A475" s="19" t="s">
        <v>937</v>
      </c>
      <c r="B475" s="28" t="s">
        <v>938</v>
      </c>
      <c r="C475" s="20">
        <v>62061.5</v>
      </c>
      <c r="D475" s="36" t="s">
        <v>11</v>
      </c>
      <c r="E475" s="20"/>
    </row>
    <row r="476" spans="1:5" ht="30" x14ac:dyDescent="0.25">
      <c r="A476" s="19" t="s">
        <v>939</v>
      </c>
      <c r="B476" s="28" t="s">
        <v>940</v>
      </c>
      <c r="C476" s="20">
        <v>49085.3</v>
      </c>
      <c r="D476" s="20">
        <v>13324.56158</v>
      </c>
      <c r="E476" s="20">
        <f t="shared" si="7"/>
        <v>27.145727091410254</v>
      </c>
    </row>
    <row r="477" spans="1:5" ht="45" x14ac:dyDescent="0.25">
      <c r="A477" s="19" t="s">
        <v>941</v>
      </c>
      <c r="B477" s="28" t="s">
        <v>942</v>
      </c>
      <c r="C477" s="20">
        <v>49085.3</v>
      </c>
      <c r="D477" s="20">
        <v>13324.56158</v>
      </c>
      <c r="E477" s="20">
        <f t="shared" si="7"/>
        <v>27.145727091410254</v>
      </c>
    </row>
    <row r="478" spans="1:5" ht="60" x14ac:dyDescent="0.25">
      <c r="A478" s="19" t="s">
        <v>943</v>
      </c>
      <c r="B478" s="28" t="s">
        <v>944</v>
      </c>
      <c r="C478" s="20">
        <v>396771.2</v>
      </c>
      <c r="D478" s="20">
        <v>143575.68356999999</v>
      </c>
      <c r="E478" s="20">
        <f t="shared" si="7"/>
        <v>36.186014400742792</v>
      </c>
    </row>
    <row r="479" spans="1:5" ht="60" x14ac:dyDescent="0.25">
      <c r="A479" s="19" t="s">
        <v>945</v>
      </c>
      <c r="B479" s="28" t="s">
        <v>946</v>
      </c>
      <c r="C479" s="20">
        <v>396771.2</v>
      </c>
      <c r="D479" s="20">
        <v>143575.68356999999</v>
      </c>
      <c r="E479" s="20">
        <f t="shared" si="7"/>
        <v>36.186014400742792</v>
      </c>
    </row>
    <row r="480" spans="1:5" ht="38.25" x14ac:dyDescent="0.25">
      <c r="A480" s="21" t="s">
        <v>1674</v>
      </c>
      <c r="B480" s="28" t="s">
        <v>1675</v>
      </c>
      <c r="C480" s="20">
        <v>262729.90000000002</v>
      </c>
      <c r="D480" s="20">
        <v>0</v>
      </c>
      <c r="E480" s="20">
        <f t="shared" si="7"/>
        <v>0</v>
      </c>
    </row>
    <row r="481" spans="1:5" ht="30" x14ac:dyDescent="0.25">
      <c r="A481" s="19" t="s">
        <v>947</v>
      </c>
      <c r="B481" s="28" t="s">
        <v>948</v>
      </c>
      <c r="C481" s="20">
        <v>165796.20000000001</v>
      </c>
      <c r="D481" s="36" t="s">
        <v>11</v>
      </c>
      <c r="E481" s="36"/>
    </row>
    <row r="482" spans="1:5" ht="30" x14ac:dyDescent="0.25">
      <c r="A482" s="19" t="s">
        <v>949</v>
      </c>
      <c r="B482" s="28" t="s">
        <v>950</v>
      </c>
      <c r="C482" s="20">
        <v>165796.20000000001</v>
      </c>
      <c r="D482" s="36" t="s">
        <v>11</v>
      </c>
      <c r="E482" s="36"/>
    </row>
    <row r="483" spans="1:5" x14ac:dyDescent="0.25">
      <c r="A483" s="19" t="s">
        <v>951</v>
      </c>
      <c r="B483" s="28" t="s">
        <v>952</v>
      </c>
      <c r="C483" s="20">
        <v>16425.900000000001</v>
      </c>
      <c r="D483" s="36" t="s">
        <v>11</v>
      </c>
      <c r="E483" s="36"/>
    </row>
    <row r="484" spans="1:5" ht="30" x14ac:dyDescent="0.25">
      <c r="A484" s="19" t="s">
        <v>953</v>
      </c>
      <c r="B484" s="28" t="s">
        <v>954</v>
      </c>
      <c r="C484" s="20">
        <v>16425.900000000001</v>
      </c>
      <c r="D484" s="36" t="s">
        <v>11</v>
      </c>
      <c r="E484" s="36"/>
    </row>
    <row r="485" spans="1:5" ht="45" x14ac:dyDescent="0.25">
      <c r="A485" s="19" t="s">
        <v>955</v>
      </c>
      <c r="B485" s="28" t="s">
        <v>956</v>
      </c>
      <c r="C485" s="20">
        <v>116577.5</v>
      </c>
      <c r="D485" s="36" t="s">
        <v>11</v>
      </c>
      <c r="E485" s="36"/>
    </row>
    <row r="486" spans="1:5" ht="60" x14ac:dyDescent="0.25">
      <c r="A486" s="19" t="s">
        <v>957</v>
      </c>
      <c r="B486" s="28" t="s">
        <v>958</v>
      </c>
      <c r="C486" s="20">
        <v>116577.5</v>
      </c>
      <c r="D486" s="36" t="s">
        <v>11</v>
      </c>
      <c r="E486" s="36"/>
    </row>
    <row r="487" spans="1:5" ht="60" x14ac:dyDescent="0.25">
      <c r="A487" s="19" t="s">
        <v>959</v>
      </c>
      <c r="B487" s="28" t="s">
        <v>960</v>
      </c>
      <c r="C487" s="20">
        <v>9240</v>
      </c>
      <c r="D487" s="36" t="s">
        <v>11</v>
      </c>
      <c r="E487" s="36"/>
    </row>
    <row r="488" spans="1:5" ht="60" x14ac:dyDescent="0.25">
      <c r="A488" s="19" t="s">
        <v>961</v>
      </c>
      <c r="B488" s="28" t="s">
        <v>962</v>
      </c>
      <c r="C488" s="20">
        <v>9240</v>
      </c>
      <c r="D488" s="36" t="s">
        <v>11</v>
      </c>
      <c r="E488" s="36"/>
    </row>
    <row r="489" spans="1:5" ht="30" x14ac:dyDescent="0.25">
      <c r="A489" s="19" t="s">
        <v>963</v>
      </c>
      <c r="B489" s="28" t="s">
        <v>964</v>
      </c>
      <c r="C489" s="20">
        <v>158793</v>
      </c>
      <c r="D489" s="36" t="s">
        <v>11</v>
      </c>
      <c r="E489" s="36"/>
    </row>
    <row r="490" spans="1:5" ht="30" x14ac:dyDescent="0.25">
      <c r="A490" s="19" t="s">
        <v>965</v>
      </c>
      <c r="B490" s="28" t="s">
        <v>966</v>
      </c>
      <c r="C490" s="20">
        <v>158793</v>
      </c>
      <c r="D490" s="36" t="s">
        <v>11</v>
      </c>
      <c r="E490" s="36"/>
    </row>
    <row r="491" spans="1:5" ht="45" x14ac:dyDescent="0.25">
      <c r="A491" s="19" t="s">
        <v>967</v>
      </c>
      <c r="B491" s="28" t="s">
        <v>968</v>
      </c>
      <c r="C491" s="20">
        <v>41742.800000000003</v>
      </c>
      <c r="D491" s="20">
        <v>13719.012929999999</v>
      </c>
      <c r="E491" s="20">
        <f t="shared" ref="E491:E530" si="8">D491/C491*100</f>
        <v>32.865579045967202</v>
      </c>
    </row>
    <row r="492" spans="1:5" ht="60" x14ac:dyDescent="0.25">
      <c r="A492" s="19" t="s">
        <v>969</v>
      </c>
      <c r="B492" s="28" t="s">
        <v>970</v>
      </c>
      <c r="C492" s="20">
        <v>41742.800000000003</v>
      </c>
      <c r="D492" s="20">
        <v>13719.012929999999</v>
      </c>
      <c r="E492" s="20">
        <f t="shared" si="8"/>
        <v>32.865579045967202</v>
      </c>
    </row>
    <row r="493" spans="1:5" ht="60" x14ac:dyDescent="0.25">
      <c r="A493" s="19" t="s">
        <v>971</v>
      </c>
      <c r="B493" s="28" t="s">
        <v>972</v>
      </c>
      <c r="C493" s="20">
        <v>4745.3999999999996</v>
      </c>
      <c r="D493" s="20">
        <v>2570.1839900000004</v>
      </c>
      <c r="E493" s="20">
        <f t="shared" si="8"/>
        <v>54.161587853500251</v>
      </c>
    </row>
    <row r="494" spans="1:5" ht="60" x14ac:dyDescent="0.25">
      <c r="A494" s="19" t="s">
        <v>973</v>
      </c>
      <c r="B494" s="28" t="s">
        <v>974</v>
      </c>
      <c r="C494" s="20">
        <v>4745.3999999999996</v>
      </c>
      <c r="D494" s="20">
        <v>2570.1839900000004</v>
      </c>
      <c r="E494" s="20">
        <f t="shared" si="8"/>
        <v>54.161587853500251</v>
      </c>
    </row>
    <row r="495" spans="1:5" ht="30" x14ac:dyDescent="0.25">
      <c r="A495" s="19" t="s">
        <v>975</v>
      </c>
      <c r="B495" s="28" t="s">
        <v>976</v>
      </c>
      <c r="C495" s="20">
        <v>809260.6</v>
      </c>
      <c r="D495" s="20">
        <v>400392.10762999998</v>
      </c>
      <c r="E495" s="20">
        <f t="shared" si="8"/>
        <v>49.476288309353009</v>
      </c>
    </row>
    <row r="496" spans="1:5" ht="30" x14ac:dyDescent="0.25">
      <c r="A496" s="19" t="s">
        <v>977</v>
      </c>
      <c r="B496" s="28" t="s">
        <v>978</v>
      </c>
      <c r="C496" s="20">
        <v>809260.6</v>
      </c>
      <c r="D496" s="20">
        <v>400392.10762999998</v>
      </c>
      <c r="E496" s="20">
        <f t="shared" si="8"/>
        <v>49.476288309353009</v>
      </c>
    </row>
    <row r="497" spans="1:5" ht="60" x14ac:dyDescent="0.25">
      <c r="A497" s="19" t="s">
        <v>979</v>
      </c>
      <c r="B497" s="28" t="s">
        <v>980</v>
      </c>
      <c r="C497" s="20">
        <f>31448.8-31448.8</f>
        <v>0</v>
      </c>
      <c r="D497" s="20" t="s">
        <v>11</v>
      </c>
      <c r="E497" s="20"/>
    </row>
    <row r="498" spans="1:5" ht="60" x14ac:dyDescent="0.25">
      <c r="A498" s="19" t="s">
        <v>981</v>
      </c>
      <c r="B498" s="28" t="s">
        <v>982</v>
      </c>
      <c r="C498" s="20">
        <f>31448.8-31448.8</f>
        <v>0</v>
      </c>
      <c r="D498" s="20" t="s">
        <v>11</v>
      </c>
      <c r="E498" s="20"/>
    </row>
    <row r="499" spans="1:5" ht="60" x14ac:dyDescent="0.25">
      <c r="A499" s="19" t="s">
        <v>983</v>
      </c>
      <c r="B499" s="28" t="s">
        <v>984</v>
      </c>
      <c r="C499" s="20">
        <v>17192</v>
      </c>
      <c r="D499" s="20">
        <v>10071.29674</v>
      </c>
      <c r="E499" s="20">
        <f t="shared" si="8"/>
        <v>58.581297929269425</v>
      </c>
    </row>
    <row r="500" spans="1:5" ht="60" x14ac:dyDescent="0.25">
      <c r="A500" s="19" t="s">
        <v>985</v>
      </c>
      <c r="B500" s="28" t="s">
        <v>986</v>
      </c>
      <c r="C500" s="20">
        <v>16721.7</v>
      </c>
      <c r="D500" s="20">
        <v>1855.39852</v>
      </c>
      <c r="E500" s="20">
        <f t="shared" si="8"/>
        <v>11.09575294377964</v>
      </c>
    </row>
    <row r="501" spans="1:5" ht="75" x14ac:dyDescent="0.25">
      <c r="A501" s="19" t="s">
        <v>987</v>
      </c>
      <c r="B501" s="28" t="s">
        <v>988</v>
      </c>
      <c r="C501" s="20">
        <v>16721.7</v>
      </c>
      <c r="D501" s="20">
        <v>1855.39852</v>
      </c>
      <c r="E501" s="20">
        <f t="shared" si="8"/>
        <v>11.09575294377964</v>
      </c>
    </row>
    <row r="502" spans="1:5" ht="45" x14ac:dyDescent="0.25">
      <c r="A502" s="19" t="s">
        <v>989</v>
      </c>
      <c r="B502" s="28" t="s">
        <v>990</v>
      </c>
      <c r="C502" s="20">
        <v>19562.599999999999</v>
      </c>
      <c r="D502" s="20">
        <v>12662.06358</v>
      </c>
      <c r="E502" s="20">
        <f t="shared" si="8"/>
        <v>64.725872736752791</v>
      </c>
    </row>
    <row r="503" spans="1:5" ht="45" x14ac:dyDescent="0.25">
      <c r="A503" s="19" t="s">
        <v>991</v>
      </c>
      <c r="B503" s="28" t="s">
        <v>992</v>
      </c>
      <c r="C503" s="20">
        <v>7647</v>
      </c>
      <c r="D503" s="20">
        <v>2459.0968499999999</v>
      </c>
      <c r="E503" s="20">
        <f t="shared" si="8"/>
        <v>32.157667712828555</v>
      </c>
    </row>
    <row r="504" spans="1:5" ht="60" x14ac:dyDescent="0.25">
      <c r="A504" s="19" t="s">
        <v>993</v>
      </c>
      <c r="B504" s="28" t="s">
        <v>994</v>
      </c>
      <c r="C504" s="20">
        <v>7647</v>
      </c>
      <c r="D504" s="20">
        <v>2459.0968499999999</v>
      </c>
      <c r="E504" s="20">
        <f t="shared" si="8"/>
        <v>32.157667712828555</v>
      </c>
    </row>
    <row r="505" spans="1:5" ht="45" x14ac:dyDescent="0.25">
      <c r="A505" s="19" t="s">
        <v>995</v>
      </c>
      <c r="B505" s="28" t="s">
        <v>996</v>
      </c>
      <c r="C505" s="20">
        <v>29756.9</v>
      </c>
      <c r="D505" s="20">
        <v>2446.2523200000001</v>
      </c>
      <c r="E505" s="20">
        <f t="shared" si="8"/>
        <v>8.2207902032805844</v>
      </c>
    </row>
    <row r="506" spans="1:5" ht="45" x14ac:dyDescent="0.25">
      <c r="A506" s="19" t="s">
        <v>997</v>
      </c>
      <c r="B506" s="28" t="s">
        <v>998</v>
      </c>
      <c r="C506" s="20">
        <v>29756.9</v>
      </c>
      <c r="D506" s="20">
        <v>2446.2523200000001</v>
      </c>
      <c r="E506" s="20">
        <f t="shared" si="8"/>
        <v>8.2207902032805844</v>
      </c>
    </row>
    <row r="507" spans="1:5" ht="30" x14ac:dyDescent="0.25">
      <c r="A507" s="19" t="s">
        <v>999</v>
      </c>
      <c r="B507" s="28" t="s">
        <v>1000</v>
      </c>
      <c r="C507" s="20">
        <v>44576.9</v>
      </c>
      <c r="D507" s="20">
        <v>563.50580000000002</v>
      </c>
      <c r="E507" s="20">
        <f t="shared" si="8"/>
        <v>1.2641206544196659</v>
      </c>
    </row>
    <row r="508" spans="1:5" ht="30" x14ac:dyDescent="0.25">
      <c r="A508" s="19" t="s">
        <v>1001</v>
      </c>
      <c r="B508" s="28" t="s">
        <v>1002</v>
      </c>
      <c r="C508" s="20">
        <v>44576.9</v>
      </c>
      <c r="D508" s="20">
        <v>563.50580000000002</v>
      </c>
      <c r="E508" s="20">
        <f t="shared" si="8"/>
        <v>1.2641206544196659</v>
      </c>
    </row>
    <row r="509" spans="1:5" ht="45" x14ac:dyDescent="0.25">
      <c r="A509" s="19" t="s">
        <v>1003</v>
      </c>
      <c r="B509" s="28" t="s">
        <v>1004</v>
      </c>
      <c r="C509" s="20">
        <v>29086.2</v>
      </c>
      <c r="D509" s="20">
        <v>595.02281000000005</v>
      </c>
      <c r="E509" s="20">
        <f t="shared" si="8"/>
        <v>2.0457220606335653</v>
      </c>
    </row>
    <row r="510" spans="1:5" ht="45" x14ac:dyDescent="0.25">
      <c r="A510" s="19" t="s">
        <v>1005</v>
      </c>
      <c r="B510" s="28" t="s">
        <v>1006</v>
      </c>
      <c r="C510" s="20">
        <v>29086.2</v>
      </c>
      <c r="D510" s="20">
        <v>595.02281000000005</v>
      </c>
      <c r="E510" s="20">
        <f t="shared" si="8"/>
        <v>2.0457220606335653</v>
      </c>
    </row>
    <row r="511" spans="1:5" ht="45" x14ac:dyDescent="0.25">
      <c r="A511" s="19" t="s">
        <v>1007</v>
      </c>
      <c r="B511" s="28" t="s">
        <v>1008</v>
      </c>
      <c r="C511" s="20">
        <v>45364.2</v>
      </c>
      <c r="D511" s="20">
        <v>651</v>
      </c>
      <c r="E511" s="20">
        <f t="shared" si="8"/>
        <v>1.4350523099712991</v>
      </c>
    </row>
    <row r="512" spans="1:5" ht="45" x14ac:dyDescent="0.25">
      <c r="A512" s="19" t="s">
        <v>1009</v>
      </c>
      <c r="B512" s="28" t="s">
        <v>1010</v>
      </c>
      <c r="C512" s="20">
        <v>45364.2</v>
      </c>
      <c r="D512" s="20">
        <v>651</v>
      </c>
      <c r="E512" s="20">
        <f t="shared" si="8"/>
        <v>1.4350523099712991</v>
      </c>
    </row>
    <row r="513" spans="1:5" ht="30" x14ac:dyDescent="0.25">
      <c r="A513" s="19" t="s">
        <v>1011</v>
      </c>
      <c r="B513" s="28" t="s">
        <v>1012</v>
      </c>
      <c r="C513" s="20">
        <v>21295.570399999997</v>
      </c>
      <c r="D513" s="20">
        <v>21255.892010000003</v>
      </c>
      <c r="E513" s="20">
        <f t="shared" si="8"/>
        <v>99.813677730839302</v>
      </c>
    </row>
    <row r="514" spans="1:5" ht="30" x14ac:dyDescent="0.25">
      <c r="A514" s="19" t="s">
        <v>1013</v>
      </c>
      <c r="B514" s="28" t="s">
        <v>1014</v>
      </c>
      <c r="C514" s="20">
        <v>21295.5</v>
      </c>
      <c r="D514" s="20">
        <v>21255.892010000003</v>
      </c>
      <c r="E514" s="20">
        <f t="shared" si="8"/>
        <v>99.814007701157536</v>
      </c>
    </row>
    <row r="515" spans="1:5" ht="30" x14ac:dyDescent="0.25">
      <c r="A515" s="19" t="s">
        <v>1015</v>
      </c>
      <c r="B515" s="28" t="s">
        <v>1016</v>
      </c>
      <c r="C515" s="20">
        <v>5.04E-2</v>
      </c>
      <c r="D515" s="36" t="s">
        <v>11</v>
      </c>
      <c r="E515" s="36"/>
    </row>
    <row r="516" spans="1:5" ht="30" x14ac:dyDescent="0.25">
      <c r="A516" s="19" t="s">
        <v>1017</v>
      </c>
      <c r="B516" s="28" t="s">
        <v>1018</v>
      </c>
      <c r="C516" s="20">
        <v>142891.1</v>
      </c>
      <c r="D516" s="20">
        <v>24932.909359999998</v>
      </c>
      <c r="E516" s="20">
        <f t="shared" si="8"/>
        <v>17.448888951096322</v>
      </c>
    </row>
    <row r="517" spans="1:5" ht="45" x14ac:dyDescent="0.25">
      <c r="A517" s="19" t="s">
        <v>1019</v>
      </c>
      <c r="B517" s="28" t="s">
        <v>1020</v>
      </c>
      <c r="C517" s="20">
        <v>142891.1</v>
      </c>
      <c r="D517" s="20">
        <v>24932.909359999998</v>
      </c>
      <c r="E517" s="20">
        <f t="shared" si="8"/>
        <v>17.448888951096322</v>
      </c>
    </row>
    <row r="518" spans="1:5" ht="30" x14ac:dyDescent="0.25">
      <c r="A518" s="19" t="s">
        <v>1021</v>
      </c>
      <c r="B518" s="28" t="s">
        <v>1022</v>
      </c>
      <c r="C518" s="20">
        <v>238421.7</v>
      </c>
      <c r="D518" s="20">
        <v>194682.79207</v>
      </c>
      <c r="E518" s="20">
        <f t="shared" si="8"/>
        <v>81.654812489802737</v>
      </c>
    </row>
    <row r="519" spans="1:5" ht="45" x14ac:dyDescent="0.25">
      <c r="A519" s="19" t="s">
        <v>1023</v>
      </c>
      <c r="B519" s="28" t="s">
        <v>1024</v>
      </c>
      <c r="C519" s="20">
        <v>238421.7</v>
      </c>
      <c r="D519" s="20">
        <v>194682.79207</v>
      </c>
      <c r="E519" s="20">
        <f t="shared" si="8"/>
        <v>81.654812489802737</v>
      </c>
    </row>
    <row r="520" spans="1:5" ht="30" x14ac:dyDescent="0.25">
      <c r="A520" s="19" t="s">
        <v>1025</v>
      </c>
      <c r="B520" s="28" t="s">
        <v>1026</v>
      </c>
      <c r="C520" s="20">
        <v>13600</v>
      </c>
      <c r="D520" s="20">
        <v>1499.7211000000002</v>
      </c>
      <c r="E520" s="20">
        <f t="shared" si="8"/>
        <v>11.027361029411766</v>
      </c>
    </row>
    <row r="521" spans="1:5" ht="45" x14ac:dyDescent="0.25">
      <c r="A521" s="19" t="s">
        <v>1027</v>
      </c>
      <c r="B521" s="28" t="s">
        <v>1028</v>
      </c>
      <c r="C521" s="20">
        <v>13600</v>
      </c>
      <c r="D521" s="20">
        <v>1499.7211000000002</v>
      </c>
      <c r="E521" s="20">
        <f t="shared" si="8"/>
        <v>11.027361029411766</v>
      </c>
    </row>
    <row r="522" spans="1:5" x14ac:dyDescent="0.25">
      <c r="A522" s="19" t="s">
        <v>1029</v>
      </c>
      <c r="B522" s="28" t="s">
        <v>1030</v>
      </c>
      <c r="C522" s="20">
        <v>11511.1</v>
      </c>
      <c r="D522" s="20">
        <v>4128.0037200000006</v>
      </c>
      <c r="E522" s="20">
        <f t="shared" si="8"/>
        <v>35.86107079253938</v>
      </c>
    </row>
    <row r="523" spans="1:5" ht="30" x14ac:dyDescent="0.25">
      <c r="A523" s="19" t="s">
        <v>1031</v>
      </c>
      <c r="B523" s="28" t="s">
        <v>1032</v>
      </c>
      <c r="C523" s="20">
        <v>11511.1</v>
      </c>
      <c r="D523" s="20">
        <v>4128.0037200000006</v>
      </c>
      <c r="E523" s="20">
        <f t="shared" si="8"/>
        <v>35.86107079253938</v>
      </c>
    </row>
    <row r="524" spans="1:5" ht="30" x14ac:dyDescent="0.25">
      <c r="A524" s="19" t="s">
        <v>1033</v>
      </c>
      <c r="B524" s="28" t="s">
        <v>1034</v>
      </c>
      <c r="C524" s="20">
        <v>703328.8</v>
      </c>
      <c r="D524" s="20">
        <v>21364.044239999999</v>
      </c>
      <c r="E524" s="20">
        <f t="shared" si="8"/>
        <v>3.0375614136659834</v>
      </c>
    </row>
    <row r="525" spans="1:5" ht="45" x14ac:dyDescent="0.25">
      <c r="A525" s="19" t="s">
        <v>1035</v>
      </c>
      <c r="B525" s="28" t="s">
        <v>1036</v>
      </c>
      <c r="C525" s="20">
        <v>703328.8</v>
      </c>
      <c r="D525" s="20">
        <v>21364.044239999999</v>
      </c>
      <c r="E525" s="20">
        <f t="shared" si="8"/>
        <v>3.0375614136659834</v>
      </c>
    </row>
    <row r="526" spans="1:5" ht="30" x14ac:dyDescent="0.25">
      <c r="A526" s="19" t="s">
        <v>1037</v>
      </c>
      <c r="B526" s="28" t="s">
        <v>1038</v>
      </c>
      <c r="C526" s="20">
        <f>438372.4+104728.4</f>
        <v>543100.80000000005</v>
      </c>
      <c r="D526" s="20">
        <v>293100.79995000002</v>
      </c>
      <c r="E526" s="20">
        <f t="shared" si="8"/>
        <v>53.968029498391459</v>
      </c>
    </row>
    <row r="527" spans="1:5" ht="45" x14ac:dyDescent="0.25">
      <c r="A527" s="19" t="s">
        <v>1039</v>
      </c>
      <c r="B527" s="28" t="s">
        <v>1040</v>
      </c>
      <c r="C527" s="20">
        <f>438372.4+104728.4</f>
        <v>543100.80000000005</v>
      </c>
      <c r="D527" s="20">
        <v>293100.79995000002</v>
      </c>
      <c r="E527" s="20">
        <f t="shared" si="8"/>
        <v>53.968029498391459</v>
      </c>
    </row>
    <row r="528" spans="1:5" ht="30" x14ac:dyDescent="0.25">
      <c r="A528" s="19" t="s">
        <v>1041</v>
      </c>
      <c r="B528" s="28" t="s">
        <v>1042</v>
      </c>
      <c r="C528" s="20">
        <v>62447.5</v>
      </c>
      <c r="D528" s="20">
        <v>10587.661390000001</v>
      </c>
      <c r="E528" s="20">
        <f t="shared" si="8"/>
        <v>16.954500004003364</v>
      </c>
    </row>
    <row r="529" spans="1:5" ht="30" x14ac:dyDescent="0.25">
      <c r="A529" s="19" t="s">
        <v>1043</v>
      </c>
      <c r="B529" s="28" t="s">
        <v>1044</v>
      </c>
      <c r="C529" s="20">
        <f>383890.6-6979.6</f>
        <v>376911</v>
      </c>
      <c r="D529" s="20">
        <v>9108.3240299999998</v>
      </c>
      <c r="E529" s="20">
        <f t="shared" si="8"/>
        <v>2.4165715593336357</v>
      </c>
    </row>
    <row r="530" spans="1:5" ht="30" x14ac:dyDescent="0.25">
      <c r="A530" s="19" t="s">
        <v>1045</v>
      </c>
      <c r="B530" s="28" t="s">
        <v>1046</v>
      </c>
      <c r="C530" s="20">
        <f>383890.6-6979.6</f>
        <v>376911</v>
      </c>
      <c r="D530" s="20">
        <v>9108.3240299999998</v>
      </c>
      <c r="E530" s="20">
        <f t="shared" si="8"/>
        <v>2.4165715593336357</v>
      </c>
    </row>
    <row r="531" spans="1:5" ht="30" x14ac:dyDescent="0.25">
      <c r="A531" s="19" t="s">
        <v>1047</v>
      </c>
      <c r="B531" s="28" t="s">
        <v>1048</v>
      </c>
      <c r="C531" s="20">
        <v>99378</v>
      </c>
      <c r="D531" s="36" t="s">
        <v>11</v>
      </c>
      <c r="E531" s="36"/>
    </row>
    <row r="532" spans="1:5" ht="30" x14ac:dyDescent="0.25">
      <c r="A532" s="19" t="s">
        <v>1049</v>
      </c>
      <c r="B532" s="28" t="s">
        <v>1050</v>
      </c>
      <c r="C532" s="20">
        <v>8461.2999999999993</v>
      </c>
      <c r="D532" s="36" t="s">
        <v>11</v>
      </c>
      <c r="E532" s="36"/>
    </row>
    <row r="533" spans="1:5" ht="30" x14ac:dyDescent="0.25">
      <c r="A533" s="19" t="s">
        <v>1051</v>
      </c>
      <c r="B533" s="28" t="s">
        <v>1052</v>
      </c>
      <c r="C533" s="20">
        <v>8461.2999999999993</v>
      </c>
      <c r="D533" s="36" t="s">
        <v>11</v>
      </c>
      <c r="E533" s="36"/>
    </row>
    <row r="534" spans="1:5" ht="60" x14ac:dyDescent="0.25">
      <c r="A534" s="19" t="s">
        <v>1053</v>
      </c>
      <c r="B534" s="28" t="s">
        <v>1054</v>
      </c>
      <c r="C534" s="20">
        <v>180048.9</v>
      </c>
      <c r="D534" s="20">
        <v>91411.350080000004</v>
      </c>
      <c r="E534" s="20">
        <f t="shared" ref="E534:E573" si="9">D534/C534*100</f>
        <v>50.770290782115303</v>
      </c>
    </row>
    <row r="535" spans="1:5" ht="45" x14ac:dyDescent="0.25">
      <c r="A535" s="19" t="s">
        <v>1055</v>
      </c>
      <c r="B535" s="28" t="s">
        <v>1056</v>
      </c>
      <c r="C535" s="20">
        <v>2222400</v>
      </c>
      <c r="D535" s="20">
        <v>1292843.5916900001</v>
      </c>
      <c r="E535" s="20">
        <f t="shared" si="9"/>
        <v>58.173307761429093</v>
      </c>
    </row>
    <row r="536" spans="1:5" ht="75" x14ac:dyDescent="0.25">
      <c r="A536" s="19" t="s">
        <v>1057</v>
      </c>
      <c r="B536" s="28" t="s">
        <v>1058</v>
      </c>
      <c r="C536" s="20">
        <v>345664.7</v>
      </c>
      <c r="D536" s="20">
        <v>57571.687570000002</v>
      </c>
      <c r="E536" s="20">
        <f t="shared" si="9"/>
        <v>16.655356352557842</v>
      </c>
    </row>
    <row r="537" spans="1:5" ht="90" x14ac:dyDescent="0.25">
      <c r="A537" s="19" t="s">
        <v>1059</v>
      </c>
      <c r="B537" s="28" t="s">
        <v>1060</v>
      </c>
      <c r="C537" s="20">
        <v>345664.7</v>
      </c>
      <c r="D537" s="20">
        <v>57571.687570000002</v>
      </c>
      <c r="E537" s="20">
        <f t="shared" si="9"/>
        <v>16.655356352557842</v>
      </c>
    </row>
    <row r="538" spans="1:5" ht="45" x14ac:dyDescent="0.25">
      <c r="A538" s="19" t="s">
        <v>1061</v>
      </c>
      <c r="B538" s="28" t="s">
        <v>1062</v>
      </c>
      <c r="C538" s="20">
        <v>46861.599999999999</v>
      </c>
      <c r="D538" s="20">
        <v>20190.29783</v>
      </c>
      <c r="E538" s="20">
        <f t="shared" si="9"/>
        <v>43.084951922256174</v>
      </c>
    </row>
    <row r="539" spans="1:5" ht="60" x14ac:dyDescent="0.25">
      <c r="A539" s="19" t="s">
        <v>1063</v>
      </c>
      <c r="B539" s="28" t="s">
        <v>1064</v>
      </c>
      <c r="C539" s="20">
        <v>46861.599999999999</v>
      </c>
      <c r="D539" s="20">
        <v>20190.29783</v>
      </c>
      <c r="E539" s="20">
        <f t="shared" si="9"/>
        <v>43.084951922256174</v>
      </c>
    </row>
    <row r="540" spans="1:5" ht="30" x14ac:dyDescent="0.25">
      <c r="A540" s="19" t="s">
        <v>1065</v>
      </c>
      <c r="B540" s="28" t="s">
        <v>1066</v>
      </c>
      <c r="C540" s="36" t="s">
        <v>11</v>
      </c>
      <c r="D540" s="20">
        <v>16630.7</v>
      </c>
      <c r="E540" s="20"/>
    </row>
    <row r="541" spans="1:5" ht="30" x14ac:dyDescent="0.25">
      <c r="A541" s="19" t="s">
        <v>1067</v>
      </c>
      <c r="B541" s="28" t="s">
        <v>1068</v>
      </c>
      <c r="C541" s="36" t="s">
        <v>11</v>
      </c>
      <c r="D541" s="20">
        <v>16630.7</v>
      </c>
      <c r="E541" s="20"/>
    </row>
    <row r="542" spans="1:5" x14ac:dyDescent="0.25">
      <c r="A542" s="19" t="s">
        <v>1069</v>
      </c>
      <c r="B542" s="28" t="s">
        <v>1070</v>
      </c>
      <c r="C542" s="20">
        <v>94559.612590000004</v>
      </c>
      <c r="D542" s="36" t="s">
        <v>11</v>
      </c>
      <c r="E542" s="20"/>
    </row>
    <row r="543" spans="1:5" x14ac:dyDescent="0.25">
      <c r="A543" s="19" t="s">
        <v>1071</v>
      </c>
      <c r="B543" s="28" t="s">
        <v>1072</v>
      </c>
      <c r="C543" s="20">
        <v>38241.732640000002</v>
      </c>
      <c r="D543" s="36" t="s">
        <v>11</v>
      </c>
      <c r="E543" s="20"/>
    </row>
    <row r="544" spans="1:5" x14ac:dyDescent="0.25">
      <c r="A544" s="19" t="s">
        <v>1073</v>
      </c>
      <c r="B544" s="28" t="s">
        <v>1074</v>
      </c>
      <c r="C544" s="20">
        <v>3496</v>
      </c>
      <c r="D544" s="36" t="s">
        <v>11</v>
      </c>
      <c r="E544" s="20"/>
    </row>
    <row r="545" spans="1:5" x14ac:dyDescent="0.25">
      <c r="A545" s="19" t="s">
        <v>1075</v>
      </c>
      <c r="B545" s="28" t="s">
        <v>1076</v>
      </c>
      <c r="C545" s="20">
        <v>44138.520759999999</v>
      </c>
      <c r="D545" s="36" t="s">
        <v>11</v>
      </c>
      <c r="E545" s="20"/>
    </row>
    <row r="546" spans="1:5" x14ac:dyDescent="0.25">
      <c r="A546" s="19" t="s">
        <v>1077</v>
      </c>
      <c r="B546" s="28" t="s">
        <v>1078</v>
      </c>
      <c r="C546" s="20">
        <v>8683.3591899999992</v>
      </c>
      <c r="D546" s="36" t="s">
        <v>11</v>
      </c>
      <c r="E546" s="20"/>
    </row>
    <row r="547" spans="1:5" x14ac:dyDescent="0.25">
      <c r="A547" s="18" t="s">
        <v>1079</v>
      </c>
      <c r="B547" s="27" t="s">
        <v>1080</v>
      </c>
      <c r="C547" s="17">
        <f>4003726+374628.6</f>
        <v>4378354.5999999996</v>
      </c>
      <c r="D547" s="17">
        <v>2465332.1644299999</v>
      </c>
      <c r="E547" s="17">
        <f t="shared" si="9"/>
        <v>56.307274984762543</v>
      </c>
    </row>
    <row r="548" spans="1:5" ht="25.5" x14ac:dyDescent="0.25">
      <c r="A548" s="21" t="s">
        <v>1676</v>
      </c>
      <c r="B548" s="30" t="s">
        <v>1677</v>
      </c>
      <c r="C548" s="17"/>
      <c r="D548" s="20">
        <v>1130</v>
      </c>
      <c r="E548" s="17"/>
    </row>
    <row r="549" spans="1:5" ht="30" x14ac:dyDescent="0.25">
      <c r="A549" s="19" t="s">
        <v>1081</v>
      </c>
      <c r="B549" s="28" t="s">
        <v>1082</v>
      </c>
      <c r="C549" s="20">
        <v>28520.5</v>
      </c>
      <c r="D549" s="20">
        <v>21390.5</v>
      </c>
      <c r="E549" s="20">
        <f t="shared" si="9"/>
        <v>75.000438281236299</v>
      </c>
    </row>
    <row r="550" spans="1:5" ht="45" x14ac:dyDescent="0.25">
      <c r="A550" s="19" t="s">
        <v>1083</v>
      </c>
      <c r="B550" s="28" t="s">
        <v>1084</v>
      </c>
      <c r="C550" s="20">
        <v>28520.5</v>
      </c>
      <c r="D550" s="20">
        <v>21390.5</v>
      </c>
      <c r="E550" s="20">
        <f t="shared" si="9"/>
        <v>75.000438281236299</v>
      </c>
    </row>
    <row r="551" spans="1:5" ht="45" x14ac:dyDescent="0.25">
      <c r="A551" s="19" t="s">
        <v>1085</v>
      </c>
      <c r="B551" s="28" t="s">
        <v>1086</v>
      </c>
      <c r="C551" s="20">
        <v>708.7</v>
      </c>
      <c r="D551" s="20">
        <v>708.7</v>
      </c>
      <c r="E551" s="20">
        <f t="shared" si="9"/>
        <v>100</v>
      </c>
    </row>
    <row r="552" spans="1:5" ht="45" x14ac:dyDescent="0.25">
      <c r="A552" s="19" t="s">
        <v>1087</v>
      </c>
      <c r="B552" s="28" t="s">
        <v>1088</v>
      </c>
      <c r="C552" s="20">
        <v>708.7</v>
      </c>
      <c r="D552" s="20">
        <v>708.7</v>
      </c>
      <c r="E552" s="20">
        <f t="shared" si="9"/>
        <v>100</v>
      </c>
    </row>
    <row r="553" spans="1:5" ht="30" x14ac:dyDescent="0.25">
      <c r="A553" s="19" t="s">
        <v>1089</v>
      </c>
      <c r="B553" s="28" t="s">
        <v>1090</v>
      </c>
      <c r="C553" s="20">
        <v>14469.7</v>
      </c>
      <c r="D553" s="36" t="s">
        <v>11</v>
      </c>
      <c r="E553" s="20"/>
    </row>
    <row r="554" spans="1:5" ht="30" x14ac:dyDescent="0.25">
      <c r="A554" s="19" t="s">
        <v>1091</v>
      </c>
      <c r="B554" s="28" t="s">
        <v>1092</v>
      </c>
      <c r="C554" s="20">
        <f>302955.2+6900</f>
        <v>309855.2</v>
      </c>
      <c r="D554" s="20">
        <v>185655.10647</v>
      </c>
      <c r="E554" s="20">
        <f t="shared" si="9"/>
        <v>59.916730934320285</v>
      </c>
    </row>
    <row r="555" spans="1:5" ht="75" x14ac:dyDescent="0.25">
      <c r="A555" s="19" t="s">
        <v>1093</v>
      </c>
      <c r="B555" s="28" t="s">
        <v>1094</v>
      </c>
      <c r="C555" s="36" t="s">
        <v>11</v>
      </c>
      <c r="D555" s="20">
        <v>10262.4</v>
      </c>
      <c r="E555" s="20"/>
    </row>
    <row r="556" spans="1:5" ht="90" x14ac:dyDescent="0.25">
      <c r="A556" s="19" t="s">
        <v>1095</v>
      </c>
      <c r="B556" s="28" t="s">
        <v>1096</v>
      </c>
      <c r="C556" s="36" t="s">
        <v>11</v>
      </c>
      <c r="D556" s="20">
        <v>10262.4</v>
      </c>
      <c r="E556" s="20"/>
    </row>
    <row r="557" spans="1:5" ht="45" x14ac:dyDescent="0.25">
      <c r="A557" s="19" t="s">
        <v>1097</v>
      </c>
      <c r="B557" s="28" t="s">
        <v>1098</v>
      </c>
      <c r="C557" s="20">
        <v>9182.1</v>
      </c>
      <c r="D557" s="20">
        <v>9182.1</v>
      </c>
      <c r="E557" s="20">
        <f t="shared" si="9"/>
        <v>100</v>
      </c>
    </row>
    <row r="558" spans="1:5" ht="60" x14ac:dyDescent="0.25">
      <c r="A558" s="19" t="s">
        <v>1099</v>
      </c>
      <c r="B558" s="28" t="s">
        <v>1100</v>
      </c>
      <c r="C558" s="20">
        <v>9182.1</v>
      </c>
      <c r="D558" s="20">
        <v>9182.1</v>
      </c>
      <c r="E558" s="20">
        <f t="shared" si="9"/>
        <v>100</v>
      </c>
    </row>
    <row r="559" spans="1:5" ht="45" x14ac:dyDescent="0.25">
      <c r="A559" s="19" t="s">
        <v>1101</v>
      </c>
      <c r="B559" s="28" t="s">
        <v>1102</v>
      </c>
      <c r="C559" s="20">
        <v>28358.6</v>
      </c>
      <c r="D559" s="20">
        <v>15821.11483</v>
      </c>
      <c r="E559" s="20">
        <f t="shared" si="9"/>
        <v>55.789477724570325</v>
      </c>
    </row>
    <row r="560" spans="1:5" ht="45" x14ac:dyDescent="0.25">
      <c r="A560" s="19" t="s">
        <v>1103</v>
      </c>
      <c r="B560" s="28" t="s">
        <v>1104</v>
      </c>
      <c r="C560" s="20">
        <v>28358.6</v>
      </c>
      <c r="D560" s="20">
        <v>15821.11483</v>
      </c>
      <c r="E560" s="20">
        <f t="shared" si="9"/>
        <v>55.789477724570325</v>
      </c>
    </row>
    <row r="561" spans="1:5" ht="60" x14ac:dyDescent="0.25">
      <c r="A561" s="19" t="s">
        <v>1105</v>
      </c>
      <c r="B561" s="28" t="s">
        <v>1106</v>
      </c>
      <c r="C561" s="20">
        <v>8831.5</v>
      </c>
      <c r="D561" s="20">
        <v>722.19600000000003</v>
      </c>
      <c r="E561" s="20">
        <f t="shared" si="9"/>
        <v>8.1775009907716711</v>
      </c>
    </row>
    <row r="562" spans="1:5" ht="60" x14ac:dyDescent="0.25">
      <c r="A562" s="19" t="s">
        <v>1107</v>
      </c>
      <c r="B562" s="28" t="s">
        <v>1108</v>
      </c>
      <c r="C562" s="20">
        <v>8831.5</v>
      </c>
      <c r="D562" s="20">
        <v>722.19600000000003</v>
      </c>
      <c r="E562" s="20">
        <f t="shared" si="9"/>
        <v>8.1775009907716711</v>
      </c>
    </row>
    <row r="563" spans="1:5" ht="45" x14ac:dyDescent="0.25">
      <c r="A563" s="19" t="s">
        <v>1109</v>
      </c>
      <c r="B563" s="28" t="s">
        <v>1110</v>
      </c>
      <c r="C563" s="20">
        <v>75203.899999999994</v>
      </c>
      <c r="D563" s="20">
        <v>73553.338860000003</v>
      </c>
      <c r="E563" s="20">
        <f t="shared" si="9"/>
        <v>97.805218692115716</v>
      </c>
    </row>
    <row r="564" spans="1:5" ht="60" x14ac:dyDescent="0.25">
      <c r="A564" s="19" t="s">
        <v>1111</v>
      </c>
      <c r="B564" s="28" t="s">
        <v>1112</v>
      </c>
      <c r="C564" s="20">
        <v>75203.899999999994</v>
      </c>
      <c r="D564" s="20">
        <v>73553.338860000003</v>
      </c>
      <c r="E564" s="20">
        <f t="shared" si="9"/>
        <v>97.805218692115716</v>
      </c>
    </row>
    <row r="565" spans="1:5" ht="45" x14ac:dyDescent="0.25">
      <c r="A565" s="19" t="s">
        <v>1113</v>
      </c>
      <c r="B565" s="28" t="s">
        <v>1114</v>
      </c>
      <c r="C565" s="20">
        <v>16.7</v>
      </c>
      <c r="D565" s="20">
        <v>9.7368100000000002</v>
      </c>
      <c r="E565" s="20">
        <f t="shared" si="9"/>
        <v>58.304251497005986</v>
      </c>
    </row>
    <row r="566" spans="1:5" ht="45" x14ac:dyDescent="0.25">
      <c r="A566" s="19" t="s">
        <v>1115</v>
      </c>
      <c r="B566" s="28" t="s">
        <v>1116</v>
      </c>
      <c r="C566" s="20">
        <v>16.7</v>
      </c>
      <c r="D566" s="20">
        <v>9.7368100000000002</v>
      </c>
      <c r="E566" s="20">
        <f t="shared" si="9"/>
        <v>58.304251497005986</v>
      </c>
    </row>
    <row r="567" spans="1:5" ht="30" x14ac:dyDescent="0.25">
      <c r="A567" s="19" t="s">
        <v>1117</v>
      </c>
      <c r="B567" s="28" t="s">
        <v>1118</v>
      </c>
      <c r="C567" s="20">
        <v>956418.4</v>
      </c>
      <c r="D567" s="20">
        <v>624813.27162999997</v>
      </c>
      <c r="E567" s="20">
        <f t="shared" si="9"/>
        <v>65.328445336267052</v>
      </c>
    </row>
    <row r="568" spans="1:5" ht="30" x14ac:dyDescent="0.25">
      <c r="A568" s="19" t="s">
        <v>1119</v>
      </c>
      <c r="B568" s="28" t="s">
        <v>1120</v>
      </c>
      <c r="C568" s="20">
        <v>956418.4</v>
      </c>
      <c r="D568" s="20">
        <v>624813.27162999997</v>
      </c>
      <c r="E568" s="20">
        <f t="shared" si="9"/>
        <v>65.328445336267052</v>
      </c>
    </row>
    <row r="569" spans="1:5" ht="30" x14ac:dyDescent="0.25">
      <c r="A569" s="19" t="s">
        <v>1121</v>
      </c>
      <c r="B569" s="28" t="s">
        <v>1122</v>
      </c>
      <c r="C569" s="20">
        <v>9244.9</v>
      </c>
      <c r="D569" s="20">
        <v>3054.54819</v>
      </c>
      <c r="E569" s="20">
        <f t="shared" si="9"/>
        <v>33.040359441421757</v>
      </c>
    </row>
    <row r="570" spans="1:5" ht="45" x14ac:dyDescent="0.25">
      <c r="A570" s="19" t="s">
        <v>1123</v>
      </c>
      <c r="B570" s="28" t="s">
        <v>1124</v>
      </c>
      <c r="C570" s="20">
        <v>9244.9</v>
      </c>
      <c r="D570" s="20">
        <v>3054.54819</v>
      </c>
      <c r="E570" s="20">
        <f t="shared" si="9"/>
        <v>33.040359441421757</v>
      </c>
    </row>
    <row r="571" spans="1:5" ht="60" x14ac:dyDescent="0.25">
      <c r="A571" s="19" t="s">
        <v>1125</v>
      </c>
      <c r="B571" s="28" t="s">
        <v>1126</v>
      </c>
      <c r="C571" s="20">
        <v>4893.8999999999996</v>
      </c>
      <c r="D571" s="20">
        <v>2396.8314799999998</v>
      </c>
      <c r="E571" s="20">
        <f t="shared" si="9"/>
        <v>48.975898158932551</v>
      </c>
    </row>
    <row r="572" spans="1:5" ht="60" x14ac:dyDescent="0.25">
      <c r="A572" s="19" t="s">
        <v>1127</v>
      </c>
      <c r="B572" s="28" t="s">
        <v>1128</v>
      </c>
      <c r="C572" s="20">
        <v>4893.8999999999996</v>
      </c>
      <c r="D572" s="20">
        <v>2396.8314799999998</v>
      </c>
      <c r="E572" s="20">
        <f t="shared" si="9"/>
        <v>48.975898158932551</v>
      </c>
    </row>
    <row r="573" spans="1:5" ht="45" x14ac:dyDescent="0.25">
      <c r="A573" s="19" t="s">
        <v>1129</v>
      </c>
      <c r="B573" s="28" t="s">
        <v>1130</v>
      </c>
      <c r="C573" s="20">
        <v>156.1</v>
      </c>
      <c r="D573" s="20">
        <v>78.963259999999991</v>
      </c>
      <c r="E573" s="20">
        <f t="shared" si="9"/>
        <v>50.585048046124271</v>
      </c>
    </row>
    <row r="574" spans="1:5" ht="45" x14ac:dyDescent="0.25">
      <c r="A574" s="19" t="s">
        <v>1131</v>
      </c>
      <c r="B574" s="28" t="s">
        <v>1132</v>
      </c>
      <c r="C574" s="20">
        <v>156.1</v>
      </c>
      <c r="D574" s="20">
        <v>78.963259999999991</v>
      </c>
      <c r="E574" s="20">
        <f t="shared" ref="E574:E621" si="10">D574/C574*100</f>
        <v>50.585048046124271</v>
      </c>
    </row>
    <row r="575" spans="1:5" ht="45" x14ac:dyDescent="0.25">
      <c r="A575" s="19" t="s">
        <v>1133</v>
      </c>
      <c r="B575" s="28" t="s">
        <v>1134</v>
      </c>
      <c r="C575" s="20">
        <f>347849+356336</f>
        <v>704185</v>
      </c>
      <c r="D575" s="20">
        <v>471931.25841000001</v>
      </c>
      <c r="E575" s="20">
        <f t="shared" si="10"/>
        <v>67.018078830136972</v>
      </c>
    </row>
    <row r="576" spans="1:5" ht="75" x14ac:dyDescent="0.25">
      <c r="A576" s="19" t="s">
        <v>1135</v>
      </c>
      <c r="B576" s="28" t="s">
        <v>1136</v>
      </c>
      <c r="C576" s="20">
        <v>441064.7</v>
      </c>
      <c r="D576" s="20">
        <v>219078.33512</v>
      </c>
      <c r="E576" s="20">
        <f t="shared" si="10"/>
        <v>49.670339775547667</v>
      </c>
    </row>
    <row r="577" spans="1:5" ht="75" x14ac:dyDescent="0.25">
      <c r="A577" s="19" t="s">
        <v>1137</v>
      </c>
      <c r="B577" s="28" t="s">
        <v>1138</v>
      </c>
      <c r="C577" s="20">
        <v>441064.7</v>
      </c>
      <c r="D577" s="20">
        <v>219078.33512</v>
      </c>
      <c r="E577" s="20">
        <f t="shared" si="10"/>
        <v>49.670339775547667</v>
      </c>
    </row>
    <row r="578" spans="1:5" x14ac:dyDescent="0.25">
      <c r="A578" s="19" t="s">
        <v>1139</v>
      </c>
      <c r="B578" s="28" t="s">
        <v>1140</v>
      </c>
      <c r="C578" s="20">
        <f>40473.5+0.2</f>
        <v>40473.699999999997</v>
      </c>
      <c r="D578" s="20">
        <v>34400</v>
      </c>
      <c r="E578" s="20">
        <f t="shared" si="10"/>
        <v>84.993464892016306</v>
      </c>
    </row>
    <row r="579" spans="1:5" ht="30" x14ac:dyDescent="0.25">
      <c r="A579" s="19" t="s">
        <v>1141</v>
      </c>
      <c r="B579" s="28" t="s">
        <v>1142</v>
      </c>
      <c r="C579" s="20">
        <f>40473.5+0.2</f>
        <v>40473.699999999997</v>
      </c>
      <c r="D579" s="20">
        <v>34400</v>
      </c>
      <c r="E579" s="20">
        <f t="shared" si="10"/>
        <v>84.993464892016306</v>
      </c>
    </row>
    <row r="580" spans="1:5" ht="60" x14ac:dyDescent="0.25">
      <c r="A580" s="19" t="s">
        <v>1143</v>
      </c>
      <c r="B580" s="28" t="s">
        <v>1144</v>
      </c>
      <c r="C580" s="20">
        <v>22770</v>
      </c>
      <c r="D580" s="20" t="s">
        <v>11</v>
      </c>
      <c r="E580" s="20"/>
    </row>
    <row r="581" spans="1:5" ht="60" x14ac:dyDescent="0.25">
      <c r="A581" s="19" t="s">
        <v>1145</v>
      </c>
      <c r="B581" s="28" t="s">
        <v>1146</v>
      </c>
      <c r="C581" s="20">
        <v>22770</v>
      </c>
      <c r="D581" s="20" t="s">
        <v>11</v>
      </c>
      <c r="E581" s="20"/>
    </row>
    <row r="582" spans="1:5" ht="60" x14ac:dyDescent="0.25">
      <c r="A582" s="19" t="s">
        <v>1147</v>
      </c>
      <c r="B582" s="28" t="s">
        <v>1148</v>
      </c>
      <c r="C582" s="20">
        <v>17019.099999999999</v>
      </c>
      <c r="D582" s="20">
        <v>16157.3</v>
      </c>
      <c r="E582" s="20">
        <f t="shared" si="10"/>
        <v>94.936277476482317</v>
      </c>
    </row>
    <row r="583" spans="1:5" ht="60" x14ac:dyDescent="0.25">
      <c r="A583" s="19" t="s">
        <v>1149</v>
      </c>
      <c r="B583" s="28" t="s">
        <v>1150</v>
      </c>
      <c r="C583" s="20">
        <v>17019.099999999999</v>
      </c>
      <c r="D583" s="20">
        <v>16157.3</v>
      </c>
      <c r="E583" s="20">
        <f t="shared" si="10"/>
        <v>94.936277476482317</v>
      </c>
    </row>
    <row r="584" spans="1:5" ht="75" x14ac:dyDescent="0.25">
      <c r="A584" s="19" t="s">
        <v>1151</v>
      </c>
      <c r="B584" s="28" t="s">
        <v>1152</v>
      </c>
      <c r="C584" s="20">
        <v>289624.90000000002</v>
      </c>
      <c r="D584" s="20">
        <v>219982.76774000001</v>
      </c>
      <c r="E584" s="20">
        <f t="shared" si="10"/>
        <v>75.954369855630503</v>
      </c>
    </row>
    <row r="585" spans="1:5" ht="90" x14ac:dyDescent="0.25">
      <c r="A585" s="19" t="s">
        <v>1153</v>
      </c>
      <c r="B585" s="28" t="s">
        <v>1154</v>
      </c>
      <c r="C585" s="20">
        <v>289624.90000000002</v>
      </c>
      <c r="D585" s="20">
        <v>219982.76774000001</v>
      </c>
      <c r="E585" s="20">
        <f t="shared" si="10"/>
        <v>75.954369855630503</v>
      </c>
    </row>
    <row r="586" spans="1:5" ht="30" x14ac:dyDescent="0.25">
      <c r="A586" s="19" t="s">
        <v>1155</v>
      </c>
      <c r="B586" s="28" t="s">
        <v>1156</v>
      </c>
      <c r="C586" s="20">
        <v>21929.200000000001</v>
      </c>
      <c r="D586" s="36" t="s">
        <v>11</v>
      </c>
      <c r="E586" s="20"/>
    </row>
    <row r="587" spans="1:5" ht="30" x14ac:dyDescent="0.25">
      <c r="A587" s="19" t="s">
        <v>1157</v>
      </c>
      <c r="B587" s="28" t="s">
        <v>1158</v>
      </c>
      <c r="C587" s="20">
        <v>21929.200000000001</v>
      </c>
      <c r="D587" s="36" t="s">
        <v>11</v>
      </c>
      <c r="E587" s="20"/>
    </row>
    <row r="588" spans="1:5" ht="30" x14ac:dyDescent="0.25">
      <c r="A588" s="19" t="s">
        <v>1159</v>
      </c>
      <c r="B588" s="28" t="s">
        <v>1160</v>
      </c>
      <c r="C588" s="20">
        <v>1218422</v>
      </c>
      <c r="D588" s="20">
        <v>484334.03080000001</v>
      </c>
      <c r="E588" s="20">
        <f t="shared" si="10"/>
        <v>39.750926263642647</v>
      </c>
    </row>
    <row r="589" spans="1:5" ht="30" x14ac:dyDescent="0.25">
      <c r="A589" s="19" t="s">
        <v>1161</v>
      </c>
      <c r="B589" s="28" t="s">
        <v>1162</v>
      </c>
      <c r="C589" s="20">
        <v>1218422</v>
      </c>
      <c r="D589" s="20">
        <v>484334.03080000001</v>
      </c>
      <c r="E589" s="20">
        <f t="shared" si="10"/>
        <v>39.750926263642647</v>
      </c>
    </row>
    <row r="590" spans="1:5" ht="30" x14ac:dyDescent="0.25">
      <c r="A590" s="19" t="s">
        <v>1163</v>
      </c>
      <c r="B590" s="28" t="s">
        <v>1164</v>
      </c>
      <c r="C590" s="20">
        <v>165607.4</v>
      </c>
      <c r="D590" s="20">
        <v>71799.664829999994</v>
      </c>
      <c r="E590" s="20">
        <f t="shared" si="10"/>
        <v>43.355348148693835</v>
      </c>
    </row>
    <row r="591" spans="1:5" x14ac:dyDescent="0.25">
      <c r="A591" s="19" t="s">
        <v>1165</v>
      </c>
      <c r="B591" s="28" t="s">
        <v>1166</v>
      </c>
      <c r="C591" s="20">
        <v>6</v>
      </c>
      <c r="D591" s="20" t="s">
        <v>11</v>
      </c>
      <c r="E591" s="20"/>
    </row>
    <row r="592" spans="1:5" x14ac:dyDescent="0.25">
      <c r="A592" s="19" t="s">
        <v>1167</v>
      </c>
      <c r="B592" s="28" t="s">
        <v>1168</v>
      </c>
      <c r="C592" s="20">
        <v>6</v>
      </c>
      <c r="D592" s="20" t="s">
        <v>11</v>
      </c>
      <c r="E592" s="20"/>
    </row>
    <row r="593" spans="1:5" x14ac:dyDescent="0.25">
      <c r="A593" s="18" t="s">
        <v>1169</v>
      </c>
      <c r="B593" s="27" t="s">
        <v>1170</v>
      </c>
      <c r="C593" s="17">
        <f>2742905.11+773276.2</f>
        <v>3516181.3099999996</v>
      </c>
      <c r="D593" s="17">
        <v>1106875.2063699998</v>
      </c>
      <c r="E593" s="17">
        <f t="shared" si="10"/>
        <v>31.479469025731209</v>
      </c>
    </row>
    <row r="594" spans="1:5" ht="45" x14ac:dyDescent="0.25">
      <c r="A594" s="19" t="s">
        <v>1171</v>
      </c>
      <c r="B594" s="28" t="s">
        <v>1172</v>
      </c>
      <c r="C594" s="20">
        <v>317.31</v>
      </c>
      <c r="D594" s="36" t="s">
        <v>11</v>
      </c>
      <c r="E594" s="36"/>
    </row>
    <row r="595" spans="1:5" ht="60" x14ac:dyDescent="0.25">
      <c r="A595" s="19" t="s">
        <v>1173</v>
      </c>
      <c r="B595" s="28" t="s">
        <v>1174</v>
      </c>
      <c r="C595" s="20">
        <v>317.31</v>
      </c>
      <c r="D595" s="36" t="s">
        <v>11</v>
      </c>
      <c r="E595" s="36"/>
    </row>
    <row r="596" spans="1:5" ht="45" x14ac:dyDescent="0.25">
      <c r="A596" s="19" t="s">
        <v>1175</v>
      </c>
      <c r="B596" s="28" t="s">
        <v>1176</v>
      </c>
      <c r="C596" s="20">
        <f>7614.5+3636.2</f>
        <v>11250.7</v>
      </c>
      <c r="D596" s="20">
        <v>6389.1642599999996</v>
      </c>
      <c r="E596" s="20">
        <f t="shared" si="10"/>
        <v>56.789037659878936</v>
      </c>
    </row>
    <row r="597" spans="1:5" ht="45" x14ac:dyDescent="0.25">
      <c r="A597" s="19" t="s">
        <v>1177</v>
      </c>
      <c r="B597" s="28" t="s">
        <v>1178</v>
      </c>
      <c r="C597" s="20">
        <f>1388.4+984.6</f>
        <v>2373</v>
      </c>
      <c r="D597" s="20">
        <v>1296.4843500000002</v>
      </c>
      <c r="E597" s="20">
        <f t="shared" si="10"/>
        <v>54.634823008849565</v>
      </c>
    </row>
    <row r="598" spans="1:5" ht="60" x14ac:dyDescent="0.25">
      <c r="A598" s="19" t="s">
        <v>1179</v>
      </c>
      <c r="B598" s="28" t="s">
        <v>1180</v>
      </c>
      <c r="C598" s="20">
        <v>131194.29999999999</v>
      </c>
      <c r="D598" s="36" t="s">
        <v>11</v>
      </c>
      <c r="E598" s="36"/>
    </row>
    <row r="599" spans="1:5" ht="75" x14ac:dyDescent="0.25">
      <c r="A599" s="19" t="s">
        <v>1181</v>
      </c>
      <c r="B599" s="28" t="s">
        <v>1182</v>
      </c>
      <c r="C599" s="20">
        <v>131194.29999999999</v>
      </c>
      <c r="D599" s="36" t="s">
        <v>11</v>
      </c>
      <c r="E599" s="36"/>
    </row>
    <row r="600" spans="1:5" ht="30" x14ac:dyDescent="0.25">
      <c r="A600" s="19" t="s">
        <v>1183</v>
      </c>
      <c r="B600" s="28" t="s">
        <v>1184</v>
      </c>
      <c r="C600" s="20">
        <v>107646.8</v>
      </c>
      <c r="D600" s="20">
        <v>72895.01238</v>
      </c>
      <c r="E600" s="20">
        <f t="shared" si="10"/>
        <v>67.716840983661371</v>
      </c>
    </row>
    <row r="601" spans="1:5" ht="45" x14ac:dyDescent="0.25">
      <c r="A601" s="19" t="s">
        <v>1185</v>
      </c>
      <c r="B601" s="28" t="s">
        <v>1186</v>
      </c>
      <c r="C601" s="20">
        <v>107646.8</v>
      </c>
      <c r="D601" s="20">
        <v>72895.01238</v>
      </c>
      <c r="E601" s="20">
        <f t="shared" si="10"/>
        <v>67.716840983661371</v>
      </c>
    </row>
    <row r="602" spans="1:5" ht="60" x14ac:dyDescent="0.25">
      <c r="A602" s="19" t="s">
        <v>1187</v>
      </c>
      <c r="B602" s="28" t="s">
        <v>1188</v>
      </c>
      <c r="C602" s="20">
        <v>546226.69999999995</v>
      </c>
      <c r="D602" s="20">
        <v>94241.602969999993</v>
      </c>
      <c r="E602" s="20">
        <f t="shared" si="10"/>
        <v>17.253203289037316</v>
      </c>
    </row>
    <row r="603" spans="1:5" ht="45" x14ac:dyDescent="0.25">
      <c r="A603" s="19" t="s">
        <v>1189</v>
      </c>
      <c r="B603" s="28" t="s">
        <v>1190</v>
      </c>
      <c r="C603" s="20">
        <v>164553.4</v>
      </c>
      <c r="D603" s="36" t="s">
        <v>11</v>
      </c>
      <c r="E603" s="20"/>
    </row>
    <row r="604" spans="1:5" ht="45" x14ac:dyDescent="0.25">
      <c r="A604" s="19" t="s">
        <v>1191</v>
      </c>
      <c r="B604" s="28" t="s">
        <v>1192</v>
      </c>
      <c r="C604" s="20">
        <v>164553.4</v>
      </c>
      <c r="D604" s="36" t="s">
        <v>11</v>
      </c>
      <c r="E604" s="20"/>
    </row>
    <row r="605" spans="1:5" ht="60" x14ac:dyDescent="0.25">
      <c r="A605" s="19" t="s">
        <v>1193</v>
      </c>
      <c r="B605" s="28" t="s">
        <v>1194</v>
      </c>
      <c r="C605" s="20">
        <v>76025.8</v>
      </c>
      <c r="D605" s="36" t="s">
        <v>11</v>
      </c>
      <c r="E605" s="20"/>
    </row>
    <row r="606" spans="1:5" ht="60" x14ac:dyDescent="0.25">
      <c r="A606" s="19" t="s">
        <v>1195</v>
      </c>
      <c r="B606" s="28" t="s">
        <v>1196</v>
      </c>
      <c r="C606" s="20">
        <v>76025.8</v>
      </c>
      <c r="D606" s="36" t="s">
        <v>11</v>
      </c>
      <c r="E606" s="20"/>
    </row>
    <row r="607" spans="1:5" ht="90" x14ac:dyDescent="0.25">
      <c r="A607" s="19" t="s">
        <v>1197</v>
      </c>
      <c r="B607" s="28" t="s">
        <v>1198</v>
      </c>
      <c r="C607" s="20">
        <v>107.5</v>
      </c>
      <c r="D607" s="20">
        <v>106.78233999999999</v>
      </c>
      <c r="E607" s="20">
        <f t="shared" si="10"/>
        <v>99.332409302325573</v>
      </c>
    </row>
    <row r="608" spans="1:5" ht="150" x14ac:dyDescent="0.25">
      <c r="A608" s="19" t="s">
        <v>1199</v>
      </c>
      <c r="B608" s="28" t="s">
        <v>1200</v>
      </c>
      <c r="C608" s="20">
        <v>3813</v>
      </c>
      <c r="D608" s="20">
        <v>1470.80187</v>
      </c>
      <c r="E608" s="20">
        <f t="shared" si="10"/>
        <v>38.573350904799369</v>
      </c>
    </row>
    <row r="609" spans="1:5" ht="165" x14ac:dyDescent="0.25">
      <c r="A609" s="19" t="s">
        <v>1201</v>
      </c>
      <c r="B609" s="28" t="s">
        <v>1202</v>
      </c>
      <c r="C609" s="20">
        <v>3813</v>
      </c>
      <c r="D609" s="20">
        <v>1470.80187</v>
      </c>
      <c r="E609" s="20">
        <f t="shared" si="10"/>
        <v>38.573350904799369</v>
      </c>
    </row>
    <row r="610" spans="1:5" ht="45" x14ac:dyDescent="0.25">
      <c r="A610" s="19" t="s">
        <v>1203</v>
      </c>
      <c r="B610" s="28" t="s">
        <v>1204</v>
      </c>
      <c r="C610" s="20">
        <v>672000</v>
      </c>
      <c r="D610" s="20">
        <v>50000</v>
      </c>
      <c r="E610" s="20">
        <f t="shared" si="10"/>
        <v>7.4404761904761907</v>
      </c>
    </row>
    <row r="611" spans="1:5" ht="60" x14ac:dyDescent="0.25">
      <c r="A611" s="19" t="s">
        <v>1205</v>
      </c>
      <c r="B611" s="28" t="s">
        <v>1206</v>
      </c>
      <c r="C611" s="20">
        <v>672000</v>
      </c>
      <c r="D611" s="20">
        <v>50000</v>
      </c>
      <c r="E611" s="20">
        <f t="shared" si="10"/>
        <v>7.4404761904761907</v>
      </c>
    </row>
    <row r="612" spans="1:5" ht="60" x14ac:dyDescent="0.25">
      <c r="A612" s="19" t="s">
        <v>1207</v>
      </c>
      <c r="B612" s="28" t="s">
        <v>1208</v>
      </c>
      <c r="C612" s="20">
        <v>100000</v>
      </c>
      <c r="D612" s="20" t="s">
        <v>11</v>
      </c>
      <c r="E612" s="20"/>
    </row>
    <row r="613" spans="1:5" ht="75" x14ac:dyDescent="0.25">
      <c r="A613" s="19" t="s">
        <v>1209</v>
      </c>
      <c r="B613" s="28" t="s">
        <v>1210</v>
      </c>
      <c r="C613" s="20">
        <v>100000</v>
      </c>
      <c r="D613" s="20" t="s">
        <v>11</v>
      </c>
      <c r="E613" s="20"/>
    </row>
    <row r="614" spans="1:5" ht="120" x14ac:dyDescent="0.25">
      <c r="A614" s="19" t="s">
        <v>1211</v>
      </c>
      <c r="B614" s="28" t="s">
        <v>1212</v>
      </c>
      <c r="C614" s="20">
        <v>1846</v>
      </c>
      <c r="D614" s="20" t="s">
        <v>11</v>
      </c>
      <c r="E614" s="20"/>
    </row>
    <row r="615" spans="1:5" ht="60" x14ac:dyDescent="0.25">
      <c r="A615" s="19" t="s">
        <v>1213</v>
      </c>
      <c r="B615" s="28" t="s">
        <v>1214</v>
      </c>
      <c r="C615" s="20">
        <v>181360</v>
      </c>
      <c r="D615" s="20">
        <v>2937.6375499999999</v>
      </c>
      <c r="E615" s="20">
        <f t="shared" si="10"/>
        <v>1.6197825044111158</v>
      </c>
    </row>
    <row r="616" spans="1:5" ht="60" x14ac:dyDescent="0.25">
      <c r="A616" s="19" t="s">
        <v>1215</v>
      </c>
      <c r="B616" s="28" t="s">
        <v>1216</v>
      </c>
      <c r="C616" s="20">
        <v>181360</v>
      </c>
      <c r="D616" s="20">
        <v>2937.6375499999999</v>
      </c>
      <c r="E616" s="20">
        <f t="shared" si="10"/>
        <v>1.6197825044111158</v>
      </c>
    </row>
    <row r="617" spans="1:5" ht="45" x14ac:dyDescent="0.25">
      <c r="A617" s="19" t="s">
        <v>1217</v>
      </c>
      <c r="B617" s="28" t="s">
        <v>1218</v>
      </c>
      <c r="C617" s="20">
        <v>534842</v>
      </c>
      <c r="D617" s="20">
        <v>223547.95541</v>
      </c>
      <c r="E617" s="20">
        <f t="shared" si="10"/>
        <v>41.797008351999281</v>
      </c>
    </row>
    <row r="618" spans="1:5" ht="45" x14ac:dyDescent="0.25">
      <c r="A618" s="19" t="s">
        <v>1219</v>
      </c>
      <c r="B618" s="28" t="s">
        <v>1220</v>
      </c>
      <c r="C618" s="20">
        <v>534842</v>
      </c>
      <c r="D618" s="20">
        <v>223547.95541</v>
      </c>
      <c r="E618" s="20">
        <f t="shared" si="10"/>
        <v>41.797008351999281</v>
      </c>
    </row>
    <row r="619" spans="1:5" ht="30" x14ac:dyDescent="0.25">
      <c r="A619" s="19" t="s">
        <v>1221</v>
      </c>
      <c r="B619" s="28" t="s">
        <v>1222</v>
      </c>
      <c r="C619" s="20">
        <v>300</v>
      </c>
      <c r="D619" s="20">
        <v>300</v>
      </c>
      <c r="E619" s="20">
        <f t="shared" si="10"/>
        <v>100</v>
      </c>
    </row>
    <row r="620" spans="1:5" ht="30" x14ac:dyDescent="0.25">
      <c r="A620" s="19" t="s">
        <v>1223</v>
      </c>
      <c r="B620" s="28" t="s">
        <v>1224</v>
      </c>
      <c r="C620" s="20">
        <v>300</v>
      </c>
      <c r="D620" s="20">
        <v>300</v>
      </c>
      <c r="E620" s="20">
        <f t="shared" si="10"/>
        <v>100</v>
      </c>
    </row>
    <row r="621" spans="1:5" ht="60" x14ac:dyDescent="0.25">
      <c r="A621" s="19" t="s">
        <v>1225</v>
      </c>
      <c r="B621" s="28" t="s">
        <v>1226</v>
      </c>
      <c r="C621" s="20">
        <v>410.5</v>
      </c>
      <c r="D621" s="20">
        <v>406.58398</v>
      </c>
      <c r="E621" s="20">
        <f t="shared" si="10"/>
        <v>99.046036540803897</v>
      </c>
    </row>
    <row r="622" spans="1:5" ht="60" x14ac:dyDescent="0.25">
      <c r="A622" s="19" t="s">
        <v>1227</v>
      </c>
      <c r="B622" s="28" t="s">
        <v>1228</v>
      </c>
      <c r="C622" s="20">
        <v>410.5</v>
      </c>
      <c r="D622" s="20">
        <v>406.58398</v>
      </c>
      <c r="E622" s="20">
        <f t="shared" ref="E622:E671" si="11">D622/C622*100</f>
        <v>99.046036540803897</v>
      </c>
    </row>
    <row r="623" spans="1:5" ht="30" x14ac:dyDescent="0.25">
      <c r="A623" s="19" t="s">
        <v>1229</v>
      </c>
      <c r="B623" s="28" t="s">
        <v>1230</v>
      </c>
      <c r="C623" s="20">
        <f>17108.7+768655.4</f>
        <v>785764.1</v>
      </c>
      <c r="D623" s="20">
        <v>653283.18125999998</v>
      </c>
      <c r="E623" s="20">
        <f t="shared" si="11"/>
        <v>83.139861093170325</v>
      </c>
    </row>
    <row r="624" spans="1:5" ht="45" x14ac:dyDescent="0.25">
      <c r="A624" s="19" t="s">
        <v>1231</v>
      </c>
      <c r="B624" s="28" t="s">
        <v>1232</v>
      </c>
      <c r="C624" s="20">
        <f>17108.7+768655.4</f>
        <v>785764.1</v>
      </c>
      <c r="D624" s="20">
        <v>653283.18125999998</v>
      </c>
      <c r="E624" s="20">
        <f t="shared" si="11"/>
        <v>83.139861093170325</v>
      </c>
    </row>
    <row r="625" spans="1:5" x14ac:dyDescent="0.25">
      <c r="A625" s="19" t="s">
        <v>1233</v>
      </c>
      <c r="B625" s="28" t="s">
        <v>1234</v>
      </c>
      <c r="C625" s="20">
        <v>196150.2</v>
      </c>
      <c r="D625" s="36" t="s">
        <v>11</v>
      </c>
      <c r="E625" s="20"/>
    </row>
    <row r="626" spans="1:5" ht="30" x14ac:dyDescent="0.25">
      <c r="A626" s="19" t="s">
        <v>1235</v>
      </c>
      <c r="B626" s="28" t="s">
        <v>1236</v>
      </c>
      <c r="C626" s="20">
        <v>192941.5</v>
      </c>
      <c r="D626" s="36" t="s">
        <v>11</v>
      </c>
      <c r="E626" s="20"/>
    </row>
    <row r="627" spans="1:5" ht="30" x14ac:dyDescent="0.25">
      <c r="A627" s="19" t="s">
        <v>1237</v>
      </c>
      <c r="B627" s="28" t="s">
        <v>1238</v>
      </c>
      <c r="C627" s="20">
        <v>3173.7</v>
      </c>
      <c r="D627" s="36" t="s">
        <v>11</v>
      </c>
      <c r="E627" s="20"/>
    </row>
    <row r="628" spans="1:5" ht="30" x14ac:dyDescent="0.25">
      <c r="A628" s="19" t="s">
        <v>1239</v>
      </c>
      <c r="B628" s="28" t="s">
        <v>1240</v>
      </c>
      <c r="C628" s="20">
        <v>35</v>
      </c>
      <c r="D628" s="36" t="s">
        <v>11</v>
      </c>
      <c r="E628" s="20"/>
    </row>
    <row r="629" spans="1:5" ht="30" x14ac:dyDescent="0.25">
      <c r="A629" s="19" t="s">
        <v>1241</v>
      </c>
      <c r="B629" s="28" t="s">
        <v>1242</v>
      </c>
      <c r="C629" s="20">
        <v>317639.7</v>
      </c>
      <c r="D629" s="20">
        <v>256760.98141000001</v>
      </c>
      <c r="E629" s="20">
        <f t="shared" si="11"/>
        <v>80.834033469367967</v>
      </c>
    </row>
    <row r="630" spans="1:5" ht="30" x14ac:dyDescent="0.25">
      <c r="A630" s="19" t="s">
        <v>1243</v>
      </c>
      <c r="B630" s="28" t="s">
        <v>1244</v>
      </c>
      <c r="C630" s="20">
        <v>317639.7</v>
      </c>
      <c r="D630" s="20">
        <v>256710.98141000001</v>
      </c>
      <c r="E630" s="20">
        <f t="shared" si="11"/>
        <v>80.818292363958292</v>
      </c>
    </row>
    <row r="631" spans="1:5" ht="90" x14ac:dyDescent="0.25">
      <c r="A631" s="19" t="s">
        <v>1245</v>
      </c>
      <c r="B631" s="28" t="s">
        <v>1246</v>
      </c>
      <c r="C631" s="20">
        <v>317639.7</v>
      </c>
      <c r="D631" s="20">
        <v>256710.98141000001</v>
      </c>
      <c r="E631" s="20">
        <f t="shared" si="11"/>
        <v>80.818292363958292</v>
      </c>
    </row>
    <row r="632" spans="1:5" ht="30" x14ac:dyDescent="0.25">
      <c r="A632" s="19" t="s">
        <v>1247</v>
      </c>
      <c r="B632" s="28" t="s">
        <v>1248</v>
      </c>
      <c r="C632" s="36" t="s">
        <v>11</v>
      </c>
      <c r="D632" s="20">
        <v>50</v>
      </c>
      <c r="E632" s="20"/>
    </row>
    <row r="633" spans="1:5" ht="30" x14ac:dyDescent="0.25">
      <c r="A633" s="19" t="s">
        <v>1249</v>
      </c>
      <c r="B633" s="28" t="s">
        <v>1250</v>
      </c>
      <c r="C633" s="36" t="s">
        <v>11</v>
      </c>
      <c r="D633" s="20">
        <v>50</v>
      </c>
      <c r="E633" s="20"/>
    </row>
    <row r="634" spans="1:5" ht="28.5" x14ac:dyDescent="0.25">
      <c r="A634" s="18" t="s">
        <v>1251</v>
      </c>
      <c r="B634" s="27" t="s">
        <v>1252</v>
      </c>
      <c r="C634" s="17">
        <v>125108.57247</v>
      </c>
      <c r="D634" s="17">
        <v>22385.650369999999</v>
      </c>
      <c r="E634" s="17">
        <f t="shared" si="11"/>
        <v>17.892978816753658</v>
      </c>
    </row>
    <row r="635" spans="1:5" ht="30" x14ac:dyDescent="0.25">
      <c r="A635" s="19" t="s">
        <v>1253</v>
      </c>
      <c r="B635" s="28" t="s">
        <v>1254</v>
      </c>
      <c r="C635" s="20">
        <v>84520.33</v>
      </c>
      <c r="D635" s="20">
        <v>5333.46144</v>
      </c>
      <c r="E635" s="20">
        <f t="shared" si="11"/>
        <v>6.3102704875856492</v>
      </c>
    </row>
    <row r="636" spans="1:5" ht="30" x14ac:dyDescent="0.25">
      <c r="A636" s="19" t="s">
        <v>1255</v>
      </c>
      <c r="B636" s="28" t="s">
        <v>1256</v>
      </c>
      <c r="C636" s="20">
        <v>431.4</v>
      </c>
      <c r="D636" s="20">
        <v>431.37</v>
      </c>
      <c r="E636" s="20">
        <f t="shared" si="11"/>
        <v>99.993045897079284</v>
      </c>
    </row>
    <row r="637" spans="1:5" ht="45" x14ac:dyDescent="0.25">
      <c r="A637" s="19" t="s">
        <v>1257</v>
      </c>
      <c r="B637" s="28" t="s">
        <v>1258</v>
      </c>
      <c r="C637" s="20">
        <v>1000</v>
      </c>
      <c r="D637" s="20">
        <v>228.66247000000001</v>
      </c>
      <c r="E637" s="20">
        <f t="shared" si="11"/>
        <v>22.866247000000001</v>
      </c>
    </row>
    <row r="638" spans="1:5" ht="30" x14ac:dyDescent="0.25">
      <c r="A638" s="19" t="s">
        <v>1259</v>
      </c>
      <c r="B638" s="28" t="s">
        <v>1260</v>
      </c>
      <c r="C638" s="20">
        <v>83088.929999999993</v>
      </c>
      <c r="D638" s="20">
        <v>4673.4289699999999</v>
      </c>
      <c r="E638" s="20">
        <f t="shared" si="11"/>
        <v>5.6246108476785057</v>
      </c>
    </row>
    <row r="639" spans="1:5" ht="30" x14ac:dyDescent="0.25">
      <c r="A639" s="19" t="s">
        <v>1261</v>
      </c>
      <c r="B639" s="28" t="s">
        <v>1262</v>
      </c>
      <c r="C639" s="20">
        <v>50</v>
      </c>
      <c r="D639" s="20">
        <v>57</v>
      </c>
      <c r="E639" s="20">
        <f t="shared" si="11"/>
        <v>113.99999999999999</v>
      </c>
    </row>
    <row r="640" spans="1:5" ht="30" x14ac:dyDescent="0.25">
      <c r="A640" s="19" t="s">
        <v>1263</v>
      </c>
      <c r="B640" s="28" t="s">
        <v>1264</v>
      </c>
      <c r="C640" s="20">
        <v>9394.8863099999999</v>
      </c>
      <c r="D640" s="20">
        <v>4655.21893</v>
      </c>
      <c r="E640" s="20">
        <f t="shared" si="11"/>
        <v>49.550561618238461</v>
      </c>
    </row>
    <row r="641" spans="1:5" ht="30" x14ac:dyDescent="0.25">
      <c r="A641" s="19" t="s">
        <v>1265</v>
      </c>
      <c r="B641" s="28" t="s">
        <v>1266</v>
      </c>
      <c r="C641" s="20">
        <v>31143.356159999999</v>
      </c>
      <c r="D641" s="20">
        <v>12339.97</v>
      </c>
      <c r="E641" s="20">
        <f t="shared" si="11"/>
        <v>39.623121980184166</v>
      </c>
    </row>
    <row r="642" spans="1:5" ht="30" x14ac:dyDescent="0.25">
      <c r="A642" s="19" t="s">
        <v>1267</v>
      </c>
      <c r="B642" s="28" t="s">
        <v>1268</v>
      </c>
      <c r="C642" s="20">
        <v>50</v>
      </c>
      <c r="D642" s="20">
        <v>57</v>
      </c>
      <c r="E642" s="20">
        <f t="shared" si="11"/>
        <v>113.99999999999999</v>
      </c>
    </row>
    <row r="643" spans="1:5" ht="30" x14ac:dyDescent="0.25">
      <c r="A643" s="19" t="s">
        <v>1269</v>
      </c>
      <c r="B643" s="28" t="s">
        <v>1270</v>
      </c>
      <c r="C643" s="20">
        <v>9394.8863099999999</v>
      </c>
      <c r="D643" s="20">
        <v>4655.21893</v>
      </c>
      <c r="E643" s="20">
        <f t="shared" si="11"/>
        <v>49.550561618238461</v>
      </c>
    </row>
    <row r="644" spans="1:5" ht="30" x14ac:dyDescent="0.25">
      <c r="A644" s="19" t="s">
        <v>1271</v>
      </c>
      <c r="B644" s="28" t="s">
        <v>1272</v>
      </c>
      <c r="C644" s="20">
        <v>31143.356159999999</v>
      </c>
      <c r="D644" s="20">
        <v>12339.97</v>
      </c>
      <c r="E644" s="20">
        <f t="shared" si="11"/>
        <v>39.623121980184166</v>
      </c>
    </row>
    <row r="645" spans="1:5" x14ac:dyDescent="0.25">
      <c r="A645" s="19" t="s">
        <v>1273</v>
      </c>
      <c r="B645" s="28" t="s">
        <v>1274</v>
      </c>
      <c r="C645" s="20">
        <v>67428.237349999996</v>
      </c>
      <c r="D645" s="20">
        <v>23124.420719999998</v>
      </c>
      <c r="E645" s="20">
        <f t="shared" si="11"/>
        <v>34.294861661543933</v>
      </c>
    </row>
    <row r="646" spans="1:5" ht="30" x14ac:dyDescent="0.25">
      <c r="A646" s="19" t="s">
        <v>1275</v>
      </c>
      <c r="B646" s="28" t="s">
        <v>1276</v>
      </c>
      <c r="C646" s="36" t="s">
        <v>11</v>
      </c>
      <c r="D646" s="20">
        <v>200</v>
      </c>
      <c r="E646" s="20"/>
    </row>
    <row r="647" spans="1:5" ht="30" x14ac:dyDescent="0.25">
      <c r="A647" s="19" t="s">
        <v>1275</v>
      </c>
      <c r="B647" s="28" t="s">
        <v>1277</v>
      </c>
      <c r="C647" s="36" t="s">
        <v>11</v>
      </c>
      <c r="D647" s="20">
        <v>200</v>
      </c>
      <c r="E647" s="20"/>
    </row>
    <row r="648" spans="1:5" x14ac:dyDescent="0.25">
      <c r="A648" s="19" t="s">
        <v>1278</v>
      </c>
      <c r="B648" s="28" t="s">
        <v>1279</v>
      </c>
      <c r="C648" s="20">
        <v>9281.0608400000001</v>
      </c>
      <c r="D648" s="20">
        <v>1642.1360500000001</v>
      </c>
      <c r="E648" s="20">
        <f t="shared" si="11"/>
        <v>17.693408957332078</v>
      </c>
    </row>
    <row r="649" spans="1:5" ht="30" x14ac:dyDescent="0.25">
      <c r="A649" s="19" t="s">
        <v>1280</v>
      </c>
      <c r="B649" s="28" t="s">
        <v>1281</v>
      </c>
      <c r="C649" s="20">
        <v>600</v>
      </c>
      <c r="D649" s="20">
        <v>147.4</v>
      </c>
      <c r="E649" s="20">
        <f t="shared" si="11"/>
        <v>24.566666666666666</v>
      </c>
    </row>
    <row r="650" spans="1:5" x14ac:dyDescent="0.25">
      <c r="A650" s="19" t="s">
        <v>1278</v>
      </c>
      <c r="B650" s="28" t="s">
        <v>1282</v>
      </c>
      <c r="C650" s="20">
        <v>8681.0608400000001</v>
      </c>
      <c r="D650" s="20">
        <v>1494.73605</v>
      </c>
      <c r="E650" s="20">
        <f t="shared" si="11"/>
        <v>17.218357036649913</v>
      </c>
    </row>
    <row r="651" spans="1:5" x14ac:dyDescent="0.25">
      <c r="A651" s="19" t="s">
        <v>1283</v>
      </c>
      <c r="B651" s="28" t="s">
        <v>1284</v>
      </c>
      <c r="C651" s="20">
        <v>39472.952310000001</v>
      </c>
      <c r="D651" s="20">
        <v>16490.83078</v>
      </c>
      <c r="E651" s="20">
        <f t="shared" si="11"/>
        <v>41.777545926865585</v>
      </c>
    </row>
    <row r="652" spans="1:5" x14ac:dyDescent="0.25">
      <c r="A652" s="19" t="s">
        <v>1285</v>
      </c>
      <c r="B652" s="28" t="s">
        <v>1286</v>
      </c>
      <c r="C652" s="20">
        <v>14861.950439999999</v>
      </c>
      <c r="D652" s="20">
        <v>4353.8867799999998</v>
      </c>
      <c r="E652" s="20">
        <f t="shared" si="11"/>
        <v>29.295527512201826</v>
      </c>
    </row>
    <row r="653" spans="1:5" x14ac:dyDescent="0.25">
      <c r="A653" s="19" t="s">
        <v>1287</v>
      </c>
      <c r="B653" s="28" t="s">
        <v>1288</v>
      </c>
      <c r="C653" s="20">
        <v>3812.2737599999996</v>
      </c>
      <c r="D653" s="20">
        <v>437.56711000000001</v>
      </c>
      <c r="E653" s="20">
        <f t="shared" si="11"/>
        <v>11.47785121286778</v>
      </c>
    </row>
    <row r="654" spans="1:5" ht="30" x14ac:dyDescent="0.25">
      <c r="A654" s="19" t="s">
        <v>1289</v>
      </c>
      <c r="B654" s="28" t="s">
        <v>1290</v>
      </c>
      <c r="C654" s="20">
        <v>38989.811310000005</v>
      </c>
      <c r="D654" s="20">
        <v>15961.92578</v>
      </c>
      <c r="E654" s="20">
        <f t="shared" si="11"/>
        <v>40.938709995516511</v>
      </c>
    </row>
    <row r="655" spans="1:5" ht="30" x14ac:dyDescent="0.25">
      <c r="A655" s="19" t="s">
        <v>1291</v>
      </c>
      <c r="B655" s="28" t="s">
        <v>1292</v>
      </c>
      <c r="C655" s="36" t="s">
        <v>11</v>
      </c>
      <c r="D655" s="20">
        <v>34.200000000000003</v>
      </c>
      <c r="E655" s="20"/>
    </row>
    <row r="656" spans="1:5" x14ac:dyDescent="0.25">
      <c r="A656" s="19" t="s">
        <v>1283</v>
      </c>
      <c r="B656" s="28" t="s">
        <v>1293</v>
      </c>
      <c r="C656" s="20">
        <v>483.14100000000002</v>
      </c>
      <c r="D656" s="20">
        <v>528.90499999999997</v>
      </c>
      <c r="E656" s="20">
        <f t="shared" si="11"/>
        <v>109.47218306871078</v>
      </c>
    </row>
    <row r="657" spans="1:5" x14ac:dyDescent="0.25">
      <c r="A657" s="19" t="s">
        <v>1285</v>
      </c>
      <c r="B657" s="28" t="s">
        <v>1294</v>
      </c>
      <c r="C657" s="20">
        <v>14861.950439999999</v>
      </c>
      <c r="D657" s="20">
        <v>4319.68678</v>
      </c>
      <c r="E657" s="20">
        <f t="shared" si="11"/>
        <v>29.065409667723262</v>
      </c>
    </row>
    <row r="658" spans="1:5" x14ac:dyDescent="0.25">
      <c r="A658" s="19" t="s">
        <v>1287</v>
      </c>
      <c r="B658" s="28" t="s">
        <v>1295</v>
      </c>
      <c r="C658" s="20">
        <v>3812.2737599999996</v>
      </c>
      <c r="D658" s="20">
        <v>437.56711000000001</v>
      </c>
      <c r="E658" s="20">
        <f t="shared" si="11"/>
        <v>11.47785121286778</v>
      </c>
    </row>
    <row r="659" spans="1:5" ht="57" x14ac:dyDescent="0.25">
      <c r="A659" s="18" t="s">
        <v>1296</v>
      </c>
      <c r="B659" s="27" t="s">
        <v>1297</v>
      </c>
      <c r="C659" s="17">
        <v>25267.164579999997</v>
      </c>
      <c r="D659" s="17">
        <v>18409.227010000002</v>
      </c>
      <c r="E659" s="17">
        <f t="shared" si="11"/>
        <v>72.858301736680275</v>
      </c>
    </row>
    <row r="660" spans="1:5" ht="75" x14ac:dyDescent="0.25">
      <c r="A660" s="19" t="s">
        <v>1298</v>
      </c>
      <c r="B660" s="28" t="s">
        <v>1299</v>
      </c>
      <c r="C660" s="20">
        <v>25267.164579999997</v>
      </c>
      <c r="D660" s="20">
        <v>18409.227010000002</v>
      </c>
      <c r="E660" s="20">
        <f t="shared" si="11"/>
        <v>72.858301736680275</v>
      </c>
    </row>
    <row r="661" spans="1:5" ht="75" x14ac:dyDescent="0.25">
      <c r="A661" s="19" t="s">
        <v>1300</v>
      </c>
      <c r="B661" s="28" t="s">
        <v>1301</v>
      </c>
      <c r="C661" s="20" t="s">
        <v>11</v>
      </c>
      <c r="D661" s="20">
        <v>17008.40897</v>
      </c>
      <c r="E661" s="20"/>
    </row>
    <row r="662" spans="1:5" ht="60" x14ac:dyDescent="0.25">
      <c r="A662" s="19" t="s">
        <v>1302</v>
      </c>
      <c r="B662" s="28" t="s">
        <v>1303</v>
      </c>
      <c r="C662" s="20">
        <v>124.37106</v>
      </c>
      <c r="D662" s="20">
        <v>347.42757</v>
      </c>
      <c r="E662" s="20">
        <f t="shared" si="11"/>
        <v>279.34759903147886</v>
      </c>
    </row>
    <row r="663" spans="1:5" ht="60" x14ac:dyDescent="0.25">
      <c r="A663" s="19" t="s">
        <v>1304</v>
      </c>
      <c r="B663" s="28" t="s">
        <v>1305</v>
      </c>
      <c r="C663" s="20">
        <v>22331.460070000001</v>
      </c>
      <c r="D663" s="20">
        <v>1053.3904700000001</v>
      </c>
      <c r="E663" s="20">
        <f t="shared" si="11"/>
        <v>4.7170694020814192</v>
      </c>
    </row>
    <row r="664" spans="1:5" ht="60" x14ac:dyDescent="0.25">
      <c r="A664" s="19" t="s">
        <v>1306</v>
      </c>
      <c r="B664" s="28" t="s">
        <v>1307</v>
      </c>
      <c r="C664" s="20">
        <v>10.65</v>
      </c>
      <c r="D664" s="20" t="s">
        <v>11</v>
      </c>
      <c r="E664" s="20"/>
    </row>
    <row r="665" spans="1:5" ht="60" x14ac:dyDescent="0.25">
      <c r="A665" s="19" t="s">
        <v>1308</v>
      </c>
      <c r="B665" s="28" t="s">
        <v>1309</v>
      </c>
      <c r="C665" s="20">
        <v>2800.68345</v>
      </c>
      <c r="D665" s="20" t="s">
        <v>11</v>
      </c>
      <c r="E665" s="20"/>
    </row>
    <row r="666" spans="1:5" ht="30" x14ac:dyDescent="0.25">
      <c r="A666" s="19" t="s">
        <v>1310</v>
      </c>
      <c r="B666" s="28" t="s">
        <v>1311</v>
      </c>
      <c r="C666" s="20" t="s">
        <v>11</v>
      </c>
      <c r="D666" s="20">
        <v>17008.40897</v>
      </c>
      <c r="E666" s="20"/>
    </row>
    <row r="667" spans="1:5" ht="30" x14ac:dyDescent="0.25">
      <c r="A667" s="19" t="s">
        <v>1312</v>
      </c>
      <c r="B667" s="28" t="s">
        <v>1313</v>
      </c>
      <c r="C667" s="20" t="s">
        <v>11</v>
      </c>
      <c r="D667" s="20">
        <v>16637.68145</v>
      </c>
      <c r="E667" s="20"/>
    </row>
    <row r="668" spans="1:5" ht="30" x14ac:dyDescent="0.25">
      <c r="A668" s="19" t="s">
        <v>1314</v>
      </c>
      <c r="B668" s="28" t="s">
        <v>1315</v>
      </c>
      <c r="C668" s="20" t="s">
        <v>11</v>
      </c>
      <c r="D668" s="20">
        <v>32</v>
      </c>
      <c r="E668" s="20"/>
    </row>
    <row r="669" spans="1:5" ht="30" x14ac:dyDescent="0.25">
      <c r="A669" s="19" t="s">
        <v>1316</v>
      </c>
      <c r="B669" s="28" t="s">
        <v>1317</v>
      </c>
      <c r="C669" s="20" t="s">
        <v>11</v>
      </c>
      <c r="D669" s="20">
        <v>338.72752000000003</v>
      </c>
      <c r="E669" s="20"/>
    </row>
    <row r="670" spans="1:5" ht="30" x14ac:dyDescent="0.25">
      <c r="A670" s="19" t="s">
        <v>1318</v>
      </c>
      <c r="B670" s="28" t="s">
        <v>1319</v>
      </c>
      <c r="C670" s="20">
        <v>124.37106</v>
      </c>
      <c r="D670" s="20">
        <v>347.42757</v>
      </c>
      <c r="E670" s="20">
        <f t="shared" si="11"/>
        <v>279.34759903147886</v>
      </c>
    </row>
    <row r="671" spans="1:5" ht="30" x14ac:dyDescent="0.25">
      <c r="A671" s="19" t="s">
        <v>1320</v>
      </c>
      <c r="B671" s="28" t="s">
        <v>1321</v>
      </c>
      <c r="C671" s="20">
        <v>124.37106</v>
      </c>
      <c r="D671" s="20">
        <v>347.33484999999996</v>
      </c>
      <c r="E671" s="20">
        <f t="shared" si="11"/>
        <v>279.27304792610113</v>
      </c>
    </row>
    <row r="672" spans="1:5" ht="30" x14ac:dyDescent="0.25">
      <c r="A672" s="19" t="s">
        <v>1322</v>
      </c>
      <c r="B672" s="28" t="s">
        <v>1323</v>
      </c>
      <c r="C672" s="20" t="s">
        <v>11</v>
      </c>
      <c r="D672" s="20">
        <v>9.2719999999999997E-2</v>
      </c>
      <c r="E672" s="20"/>
    </row>
    <row r="673" spans="1:5" ht="30" x14ac:dyDescent="0.25">
      <c r="A673" s="19" t="s">
        <v>1324</v>
      </c>
      <c r="B673" s="28" t="s">
        <v>1325</v>
      </c>
      <c r="C673" s="20">
        <v>1025.1600699999999</v>
      </c>
      <c r="D673" s="20">
        <v>1053.3904700000001</v>
      </c>
      <c r="E673" s="20">
        <f t="shared" ref="E673:E679" si="12">D673/C673*100</f>
        <v>102.75375532330284</v>
      </c>
    </row>
    <row r="674" spans="1:5" ht="30" x14ac:dyDescent="0.25">
      <c r="A674" s="19" t="s">
        <v>1326</v>
      </c>
      <c r="B674" s="28" t="s">
        <v>1327</v>
      </c>
      <c r="C674" s="20">
        <v>1025.1600699999999</v>
      </c>
      <c r="D674" s="20">
        <v>1053.0805800000001</v>
      </c>
      <c r="E674" s="20">
        <f t="shared" si="12"/>
        <v>102.72352687322284</v>
      </c>
    </row>
    <row r="675" spans="1:5" ht="30" x14ac:dyDescent="0.25">
      <c r="A675" s="19" t="s">
        <v>1328</v>
      </c>
      <c r="B675" s="28" t="s">
        <v>1329</v>
      </c>
      <c r="C675" s="20" t="s">
        <v>11</v>
      </c>
      <c r="D675" s="20">
        <v>0.30989</v>
      </c>
      <c r="E675" s="20"/>
    </row>
    <row r="676" spans="1:5" ht="45" x14ac:dyDescent="0.25">
      <c r="A676" s="19" t="s">
        <v>1330</v>
      </c>
      <c r="B676" s="28" t="s">
        <v>1331</v>
      </c>
      <c r="C676" s="20">
        <v>21306.3</v>
      </c>
      <c r="D676" s="20" t="s">
        <v>11</v>
      </c>
      <c r="E676" s="20"/>
    </row>
    <row r="677" spans="1:5" ht="45" x14ac:dyDescent="0.25">
      <c r="A677" s="19" t="s">
        <v>1332</v>
      </c>
      <c r="B677" s="28" t="s">
        <v>1333</v>
      </c>
      <c r="C677" s="20">
        <v>10.65</v>
      </c>
      <c r="D677" s="20" t="s">
        <v>11</v>
      </c>
      <c r="E677" s="20"/>
    </row>
    <row r="678" spans="1:5" ht="45" x14ac:dyDescent="0.25">
      <c r="A678" s="19" t="s">
        <v>1334</v>
      </c>
      <c r="B678" s="28" t="s">
        <v>1335</v>
      </c>
      <c r="C678" s="20">
        <v>2800.68345</v>
      </c>
      <c r="D678" s="20" t="s">
        <v>11</v>
      </c>
      <c r="E678" s="20"/>
    </row>
    <row r="679" spans="1:5" ht="42.75" x14ac:dyDescent="0.25">
      <c r="A679" s="18" t="s">
        <v>1336</v>
      </c>
      <c r="B679" s="27" t="s">
        <v>1337</v>
      </c>
      <c r="C679" s="17">
        <v>-230.38526999999999</v>
      </c>
      <c r="D679" s="17">
        <v>-22261.518</v>
      </c>
      <c r="E679" s="17">
        <f t="shared" si="12"/>
        <v>9662.7349482890131</v>
      </c>
    </row>
    <row r="680" spans="1:5" ht="45" x14ac:dyDescent="0.25">
      <c r="A680" s="19" t="s">
        <v>1338</v>
      </c>
      <c r="B680" s="28" t="s">
        <v>1339</v>
      </c>
      <c r="C680" s="20" t="s">
        <v>11</v>
      </c>
      <c r="D680" s="20">
        <v>-22261.518</v>
      </c>
      <c r="E680" s="20"/>
    </row>
    <row r="681" spans="1:5" ht="45" x14ac:dyDescent="0.25">
      <c r="A681" s="19" t="s">
        <v>1340</v>
      </c>
      <c r="B681" s="28" t="s">
        <v>1341</v>
      </c>
      <c r="C681" s="20">
        <v>-144.87626999999998</v>
      </c>
      <c r="D681" s="20" t="s">
        <v>11</v>
      </c>
      <c r="E681" s="20"/>
    </row>
    <row r="682" spans="1:5" ht="30" x14ac:dyDescent="0.25">
      <c r="A682" s="19" t="s">
        <v>1342</v>
      </c>
      <c r="B682" s="28" t="s">
        <v>1343</v>
      </c>
      <c r="C682" s="20">
        <v>-85.509</v>
      </c>
      <c r="D682" s="20" t="s">
        <v>11</v>
      </c>
      <c r="E682" s="20"/>
    </row>
    <row r="683" spans="1:5" ht="45" x14ac:dyDescent="0.25">
      <c r="A683" s="19" t="s">
        <v>1344</v>
      </c>
      <c r="B683" s="28" t="s">
        <v>1345</v>
      </c>
      <c r="C683" s="20" t="s">
        <v>11</v>
      </c>
      <c r="D683" s="20">
        <v>-1.4</v>
      </c>
      <c r="E683" s="20"/>
    </row>
    <row r="684" spans="1:5" ht="45" x14ac:dyDescent="0.25">
      <c r="A684" s="19" t="s">
        <v>1346</v>
      </c>
      <c r="B684" s="28" t="s">
        <v>1347</v>
      </c>
      <c r="C684" s="20" t="s">
        <v>11</v>
      </c>
      <c r="D684" s="20">
        <v>-363.17995999999999</v>
      </c>
      <c r="E684" s="20"/>
    </row>
    <row r="685" spans="1:5" ht="45" x14ac:dyDescent="0.25">
      <c r="A685" s="19" t="s">
        <v>1348</v>
      </c>
      <c r="B685" s="28" t="s">
        <v>1349</v>
      </c>
      <c r="C685" s="20" t="s">
        <v>11</v>
      </c>
      <c r="D685" s="20">
        <v>-11.42285</v>
      </c>
      <c r="E685" s="20"/>
    </row>
    <row r="686" spans="1:5" ht="30" x14ac:dyDescent="0.25">
      <c r="A686" s="19" t="s">
        <v>1350</v>
      </c>
      <c r="B686" s="28" t="s">
        <v>1351</v>
      </c>
      <c r="C686" s="20" t="s">
        <v>11</v>
      </c>
      <c r="D686" s="20">
        <v>-98.516800000000003</v>
      </c>
      <c r="E686" s="20"/>
    </row>
    <row r="687" spans="1:5" ht="30" x14ac:dyDescent="0.25">
      <c r="A687" s="19" t="s">
        <v>1352</v>
      </c>
      <c r="B687" s="28" t="s">
        <v>1353</v>
      </c>
      <c r="C687" s="20" t="s">
        <v>11</v>
      </c>
      <c r="D687" s="20">
        <v>-28.1525</v>
      </c>
      <c r="E687" s="20"/>
    </row>
    <row r="688" spans="1:5" ht="45" x14ac:dyDescent="0.25">
      <c r="A688" s="19" t="s">
        <v>1354</v>
      </c>
      <c r="B688" s="28" t="s">
        <v>1355</v>
      </c>
      <c r="C688" s="20" t="s">
        <v>11</v>
      </c>
      <c r="D688" s="20">
        <v>-167.45688000000001</v>
      </c>
      <c r="E688" s="20"/>
    </row>
    <row r="689" spans="1:5" ht="45" x14ac:dyDescent="0.25">
      <c r="A689" s="19" t="s">
        <v>1356</v>
      </c>
      <c r="B689" s="28" t="s">
        <v>1357</v>
      </c>
      <c r="C689" s="20" t="s">
        <v>11</v>
      </c>
      <c r="D689" s="20">
        <v>-23.7423</v>
      </c>
      <c r="E689" s="20"/>
    </row>
    <row r="690" spans="1:5" ht="60" x14ac:dyDescent="0.25">
      <c r="A690" s="19" t="s">
        <v>1358</v>
      </c>
      <c r="B690" s="28" t="s">
        <v>1359</v>
      </c>
      <c r="C690" s="20" t="s">
        <v>11</v>
      </c>
      <c r="D690" s="20">
        <v>-235.83026999999998</v>
      </c>
      <c r="E690" s="20"/>
    </row>
    <row r="691" spans="1:5" ht="45" x14ac:dyDescent="0.25">
      <c r="A691" s="19" t="s">
        <v>1360</v>
      </c>
      <c r="B691" s="28" t="s">
        <v>1361</v>
      </c>
      <c r="C691" s="20" t="s">
        <v>11</v>
      </c>
      <c r="D691" s="20">
        <v>-14.51008</v>
      </c>
      <c r="E691" s="20"/>
    </row>
    <row r="692" spans="1:5" ht="60" x14ac:dyDescent="0.25">
      <c r="A692" s="19" t="s">
        <v>1362</v>
      </c>
      <c r="B692" s="28" t="s">
        <v>1363</v>
      </c>
      <c r="C692" s="20" t="s">
        <v>11</v>
      </c>
      <c r="D692" s="20">
        <v>-233.57488000000001</v>
      </c>
      <c r="E692" s="20"/>
    </row>
    <row r="693" spans="1:5" ht="45" x14ac:dyDescent="0.25">
      <c r="A693" s="19" t="s">
        <v>1348</v>
      </c>
      <c r="B693" s="28" t="s">
        <v>1364</v>
      </c>
      <c r="C693" s="20" t="s">
        <v>11</v>
      </c>
      <c r="D693" s="20">
        <v>-839.01826000000005</v>
      </c>
      <c r="E693" s="20"/>
    </row>
    <row r="694" spans="1:5" ht="45" x14ac:dyDescent="0.25">
      <c r="A694" s="19" t="s">
        <v>1365</v>
      </c>
      <c r="B694" s="28" t="s">
        <v>1366</v>
      </c>
      <c r="C694" s="20" t="s">
        <v>11</v>
      </c>
      <c r="D694" s="20">
        <v>-222.85941</v>
      </c>
      <c r="E694" s="20"/>
    </row>
    <row r="695" spans="1:5" ht="90" x14ac:dyDescent="0.25">
      <c r="A695" s="19" t="s">
        <v>1367</v>
      </c>
      <c r="B695" s="28" t="s">
        <v>1368</v>
      </c>
      <c r="C695" s="20" t="s">
        <v>11</v>
      </c>
      <c r="D695" s="20">
        <v>-26.983919999999998</v>
      </c>
      <c r="E695" s="20"/>
    </row>
    <row r="696" spans="1:5" ht="90" x14ac:dyDescent="0.25">
      <c r="A696" s="19" t="s">
        <v>1369</v>
      </c>
      <c r="B696" s="28" t="s">
        <v>1370</v>
      </c>
      <c r="C696" s="20" t="s">
        <v>11</v>
      </c>
      <c r="D696" s="20">
        <v>-84.310039999999987</v>
      </c>
      <c r="E696" s="20"/>
    </row>
    <row r="697" spans="1:5" ht="60" x14ac:dyDescent="0.25">
      <c r="A697" s="19" t="s">
        <v>1371</v>
      </c>
      <c r="B697" s="28" t="s">
        <v>1372</v>
      </c>
      <c r="C697" s="20" t="s">
        <v>11</v>
      </c>
      <c r="D697" s="20">
        <v>-9.48949</v>
      </c>
      <c r="E697" s="20"/>
    </row>
    <row r="698" spans="1:5" ht="60" x14ac:dyDescent="0.25">
      <c r="A698" s="19" t="s">
        <v>1373</v>
      </c>
      <c r="B698" s="28" t="s">
        <v>1374</v>
      </c>
      <c r="C698" s="20" t="s">
        <v>11</v>
      </c>
      <c r="D698" s="20">
        <v>-60.048639999999999</v>
      </c>
      <c r="E698" s="20"/>
    </row>
    <row r="699" spans="1:5" ht="45" x14ac:dyDescent="0.25">
      <c r="A699" s="19" t="s">
        <v>1375</v>
      </c>
      <c r="B699" s="28" t="s">
        <v>1376</v>
      </c>
      <c r="C699" s="20" t="s">
        <v>11</v>
      </c>
      <c r="D699" s="20">
        <v>-5943.9068699999998</v>
      </c>
      <c r="E699" s="20"/>
    </row>
    <row r="700" spans="1:5" ht="60" x14ac:dyDescent="0.25">
      <c r="A700" s="19" t="s">
        <v>1377</v>
      </c>
      <c r="B700" s="28" t="s">
        <v>1378</v>
      </c>
      <c r="C700" s="20" t="s">
        <v>11</v>
      </c>
      <c r="D700" s="20">
        <v>-210.25879</v>
      </c>
      <c r="E700" s="20"/>
    </row>
    <row r="701" spans="1:5" ht="105" x14ac:dyDescent="0.25">
      <c r="A701" s="19" t="s">
        <v>1379</v>
      </c>
      <c r="B701" s="28" t="s">
        <v>1380</v>
      </c>
      <c r="C701" s="20" t="s">
        <v>11</v>
      </c>
      <c r="D701" s="20">
        <v>-263.97980000000001</v>
      </c>
      <c r="E701" s="20"/>
    </row>
    <row r="702" spans="1:5" ht="60" x14ac:dyDescent="0.25">
      <c r="A702" s="19" t="s">
        <v>1381</v>
      </c>
      <c r="B702" s="28" t="s">
        <v>1382</v>
      </c>
      <c r="C702" s="20" t="s">
        <v>11</v>
      </c>
      <c r="D702" s="20">
        <v>-52.482140000000001</v>
      </c>
      <c r="E702" s="20"/>
    </row>
    <row r="703" spans="1:5" ht="30" x14ac:dyDescent="0.25">
      <c r="A703" s="19" t="s">
        <v>1383</v>
      </c>
      <c r="B703" s="28" t="s">
        <v>1384</v>
      </c>
      <c r="C703" s="20" t="s">
        <v>11</v>
      </c>
      <c r="D703" s="20">
        <v>-1483.8670900000002</v>
      </c>
      <c r="E703" s="20"/>
    </row>
    <row r="704" spans="1:5" ht="30" x14ac:dyDescent="0.25">
      <c r="A704" s="19" t="s">
        <v>1385</v>
      </c>
      <c r="B704" s="28" t="s">
        <v>1386</v>
      </c>
      <c r="C704" s="20" t="s">
        <v>11</v>
      </c>
      <c r="D704" s="20">
        <v>-35.781750000000002</v>
      </c>
      <c r="E704" s="20"/>
    </row>
    <row r="705" spans="1:5" ht="45" x14ac:dyDescent="0.25">
      <c r="A705" s="19" t="s">
        <v>1387</v>
      </c>
      <c r="B705" s="28" t="s">
        <v>1388</v>
      </c>
      <c r="C705" s="20" t="s">
        <v>11</v>
      </c>
      <c r="D705" s="20">
        <v>-4180.3838100000003</v>
      </c>
      <c r="E705" s="20"/>
    </row>
    <row r="706" spans="1:5" ht="60" x14ac:dyDescent="0.25">
      <c r="A706" s="19" t="s">
        <v>1389</v>
      </c>
      <c r="B706" s="28" t="s">
        <v>1390</v>
      </c>
      <c r="C706" s="20" t="s">
        <v>11</v>
      </c>
      <c r="D706" s="20">
        <v>-372.69703999999996</v>
      </c>
      <c r="E706" s="20"/>
    </row>
    <row r="707" spans="1:5" ht="120" x14ac:dyDescent="0.25">
      <c r="A707" s="19" t="s">
        <v>1391</v>
      </c>
      <c r="B707" s="28" t="s">
        <v>1392</v>
      </c>
      <c r="C707" s="20" t="s">
        <v>11</v>
      </c>
      <c r="D707" s="20">
        <v>-0.53946000000000005</v>
      </c>
      <c r="E707" s="20"/>
    </row>
    <row r="708" spans="1:5" ht="45" x14ac:dyDescent="0.25">
      <c r="A708" s="19" t="s">
        <v>1393</v>
      </c>
      <c r="B708" s="28" t="s">
        <v>1394</v>
      </c>
      <c r="C708" s="20" t="s">
        <v>11</v>
      </c>
      <c r="D708" s="20">
        <v>-6237.77</v>
      </c>
      <c r="E708" s="20"/>
    </row>
    <row r="709" spans="1:5" ht="45" x14ac:dyDescent="0.25">
      <c r="A709" s="19" t="s">
        <v>1395</v>
      </c>
      <c r="B709" s="28" t="s">
        <v>1396</v>
      </c>
      <c r="C709" s="20" t="s">
        <v>11</v>
      </c>
      <c r="D709" s="20">
        <v>-614.83324000000005</v>
      </c>
      <c r="E709" s="20"/>
    </row>
    <row r="710" spans="1:5" ht="45" x14ac:dyDescent="0.25">
      <c r="A710" s="19" t="s">
        <v>1397</v>
      </c>
      <c r="B710" s="28" t="s">
        <v>1398</v>
      </c>
      <c r="C710" s="20">
        <v>-144.87626999999998</v>
      </c>
      <c r="D710" s="20" t="s">
        <v>11</v>
      </c>
      <c r="E710" s="20"/>
    </row>
    <row r="711" spans="1:5" ht="45" x14ac:dyDescent="0.25">
      <c r="A711" s="19" t="s">
        <v>1399</v>
      </c>
      <c r="B711" s="28" t="s">
        <v>1400</v>
      </c>
      <c r="C711" s="20">
        <v>-85.509</v>
      </c>
      <c r="D711" s="20" t="s">
        <v>11</v>
      </c>
      <c r="E711" s="20"/>
    </row>
    <row r="712" spans="1:5" ht="45" x14ac:dyDescent="0.25">
      <c r="A712" s="19" t="s">
        <v>1401</v>
      </c>
      <c r="B712" s="28" t="s">
        <v>1402</v>
      </c>
      <c r="C712" s="20" t="s">
        <v>11</v>
      </c>
      <c r="D712" s="20">
        <v>-444.52171000000004</v>
      </c>
      <c r="E712" s="20"/>
    </row>
    <row r="713" spans="1:5" x14ac:dyDescent="0.25">
      <c r="A713" s="18" t="s">
        <v>1519</v>
      </c>
      <c r="B713" s="27" t="s">
        <v>1520</v>
      </c>
      <c r="C713" s="17">
        <v>99731275.703809991</v>
      </c>
      <c r="D713" s="17">
        <v>46405894.962620005</v>
      </c>
      <c r="E713" s="17">
        <f t="shared" ref="E713:E776" si="13">D713/C713*100</f>
        <v>46.530934889913553</v>
      </c>
    </row>
    <row r="714" spans="1:5" x14ac:dyDescent="0.25">
      <c r="A714" s="18" t="s">
        <v>1521</v>
      </c>
      <c r="B714" s="27" t="s">
        <v>1522</v>
      </c>
      <c r="C714" s="17">
        <v>7843062.2286999999</v>
      </c>
      <c r="D714" s="17">
        <v>3388423.6764600002</v>
      </c>
      <c r="E714" s="17">
        <f t="shared" si="13"/>
        <v>43.202815146114645</v>
      </c>
    </row>
    <row r="715" spans="1:5" ht="30" x14ac:dyDescent="0.25">
      <c r="A715" s="19" t="s">
        <v>1523</v>
      </c>
      <c r="B715" s="28" t="s">
        <v>1524</v>
      </c>
      <c r="C715" s="20">
        <v>207433.57774000001</v>
      </c>
      <c r="D715" s="20">
        <v>110310.34</v>
      </c>
      <c r="E715" s="20">
        <f t="shared" si="13"/>
        <v>53.178632505806</v>
      </c>
    </row>
    <row r="716" spans="1:5" ht="45" x14ac:dyDescent="0.25">
      <c r="A716" s="19" t="s">
        <v>1525</v>
      </c>
      <c r="B716" s="28" t="s">
        <v>1526</v>
      </c>
      <c r="C716" s="20">
        <v>326791.26955000003</v>
      </c>
      <c r="D716" s="20">
        <v>172334.29381999999</v>
      </c>
      <c r="E716" s="20">
        <f t="shared" si="13"/>
        <v>52.735280859035413</v>
      </c>
    </row>
    <row r="717" spans="1:5" ht="45" x14ac:dyDescent="0.25">
      <c r="A717" s="19" t="s">
        <v>1527</v>
      </c>
      <c r="B717" s="28" t="s">
        <v>1528</v>
      </c>
      <c r="C717" s="20">
        <v>2164706.4422199996</v>
      </c>
      <c r="D717" s="20">
        <v>1135734.0398800001</v>
      </c>
      <c r="E717" s="20">
        <f t="shared" si="13"/>
        <v>52.465961098875646</v>
      </c>
    </row>
    <row r="718" spans="1:5" x14ac:dyDescent="0.25">
      <c r="A718" s="19" t="s">
        <v>1529</v>
      </c>
      <c r="B718" s="28" t="s">
        <v>1530</v>
      </c>
      <c r="C718" s="20">
        <v>265331.09999999998</v>
      </c>
      <c r="D718" s="20">
        <v>132716.83069999999</v>
      </c>
      <c r="E718" s="20">
        <f t="shared" si="13"/>
        <v>50.01932705966243</v>
      </c>
    </row>
    <row r="719" spans="1:5" ht="30" x14ac:dyDescent="0.25">
      <c r="A719" s="19" t="s">
        <v>1531</v>
      </c>
      <c r="B719" s="28" t="s">
        <v>1532</v>
      </c>
      <c r="C719" s="20">
        <v>709120.6939500001</v>
      </c>
      <c r="D719" s="20">
        <v>369801.00042</v>
      </c>
      <c r="E719" s="20">
        <f t="shared" si="13"/>
        <v>52.149232644742781</v>
      </c>
    </row>
    <row r="720" spans="1:5" x14ac:dyDescent="0.25">
      <c r="A720" s="19" t="s">
        <v>1533</v>
      </c>
      <c r="B720" s="28" t="s">
        <v>1534</v>
      </c>
      <c r="C720" s="20">
        <v>187529.00266999999</v>
      </c>
      <c r="D720" s="20">
        <v>94654.228370000012</v>
      </c>
      <c r="E720" s="20">
        <f t="shared" si="13"/>
        <v>50.47444769733336</v>
      </c>
    </row>
    <row r="721" spans="1:5" x14ac:dyDescent="0.25">
      <c r="A721" s="19" t="s">
        <v>1535</v>
      </c>
      <c r="B721" s="28" t="s">
        <v>1536</v>
      </c>
      <c r="C721" s="20">
        <v>773.39346</v>
      </c>
      <c r="D721" s="20">
        <v>118.37346000000001</v>
      </c>
      <c r="E721" s="20">
        <f t="shared" si="13"/>
        <v>15.305722911078149</v>
      </c>
    </row>
    <row r="722" spans="1:5" x14ac:dyDescent="0.25">
      <c r="A722" s="19" t="s">
        <v>1537</v>
      </c>
      <c r="B722" s="28" t="s">
        <v>1538</v>
      </c>
      <c r="C722" s="20">
        <v>425055.04570999998</v>
      </c>
      <c r="D722" s="20">
        <v>0</v>
      </c>
      <c r="E722" s="20">
        <f t="shared" si="13"/>
        <v>0</v>
      </c>
    </row>
    <row r="723" spans="1:5" x14ac:dyDescent="0.25">
      <c r="A723" s="19" t="s">
        <v>1539</v>
      </c>
      <c r="B723" s="28" t="s">
        <v>1540</v>
      </c>
      <c r="C723" s="20">
        <v>3556321.7034</v>
      </c>
      <c r="D723" s="20">
        <v>1372754.56981</v>
      </c>
      <c r="E723" s="20">
        <f t="shared" si="13"/>
        <v>38.600404696166443</v>
      </c>
    </row>
    <row r="724" spans="1:5" x14ac:dyDescent="0.25">
      <c r="A724" s="18" t="s">
        <v>1541</v>
      </c>
      <c r="B724" s="27" t="s">
        <v>1542</v>
      </c>
      <c r="C724" s="17">
        <v>28520.5</v>
      </c>
      <c r="D724" s="17">
        <v>14260.921900000001</v>
      </c>
      <c r="E724" s="17">
        <f t="shared" si="13"/>
        <v>50.002355849301381</v>
      </c>
    </row>
    <row r="725" spans="1:5" x14ac:dyDescent="0.25">
      <c r="A725" s="19" t="s">
        <v>1543</v>
      </c>
      <c r="B725" s="28" t="s">
        <v>1544</v>
      </c>
      <c r="C725" s="20">
        <v>28520.5</v>
      </c>
      <c r="D725" s="20">
        <v>14260.921900000001</v>
      </c>
      <c r="E725" s="20">
        <f t="shared" si="13"/>
        <v>50.002355849301381</v>
      </c>
    </row>
    <row r="726" spans="1:5" ht="28.5" x14ac:dyDescent="0.25">
      <c r="A726" s="18" t="s">
        <v>1545</v>
      </c>
      <c r="B726" s="27" t="s">
        <v>1546</v>
      </c>
      <c r="C726" s="17">
        <v>1050760.42979</v>
      </c>
      <c r="D726" s="17">
        <v>542505.69042999996</v>
      </c>
      <c r="E726" s="17">
        <f t="shared" si="13"/>
        <v>51.629817325574642</v>
      </c>
    </row>
    <row r="727" spans="1:5" x14ac:dyDescent="0.25">
      <c r="A727" s="19" t="s">
        <v>1547</v>
      </c>
      <c r="B727" s="28" t="s">
        <v>1548</v>
      </c>
      <c r="C727" s="20">
        <v>108127.64</v>
      </c>
      <c r="D727" s="20">
        <v>45079.443319999998</v>
      </c>
      <c r="E727" s="20">
        <f t="shared" si="13"/>
        <v>41.690952766563669</v>
      </c>
    </row>
    <row r="728" spans="1:5" ht="30" x14ac:dyDescent="0.25">
      <c r="A728" s="19" t="s">
        <v>1549</v>
      </c>
      <c r="B728" s="28" t="s">
        <v>1550</v>
      </c>
      <c r="C728" s="20">
        <v>362556.60097000003</v>
      </c>
      <c r="D728" s="20">
        <v>194482.77536000003</v>
      </c>
      <c r="E728" s="20">
        <f t="shared" si="13"/>
        <v>53.642045087490388</v>
      </c>
    </row>
    <row r="729" spans="1:5" x14ac:dyDescent="0.25">
      <c r="A729" s="19" t="s">
        <v>1551</v>
      </c>
      <c r="B729" s="28" t="s">
        <v>1552</v>
      </c>
      <c r="C729" s="20">
        <v>446936.98381999996</v>
      </c>
      <c r="D729" s="20">
        <v>250547.35152</v>
      </c>
      <c r="E729" s="20">
        <f t="shared" si="13"/>
        <v>56.058764566439592</v>
      </c>
    </row>
    <row r="730" spans="1:5" x14ac:dyDescent="0.25">
      <c r="A730" s="19" t="s">
        <v>1553</v>
      </c>
      <c r="B730" s="28" t="s">
        <v>1554</v>
      </c>
      <c r="C730" s="20">
        <v>6800</v>
      </c>
      <c r="D730" s="20">
        <v>1471.44847</v>
      </c>
      <c r="E730" s="20">
        <f t="shared" si="13"/>
        <v>21.638948088235292</v>
      </c>
    </row>
    <row r="731" spans="1:5" ht="30" x14ac:dyDescent="0.25">
      <c r="A731" s="19" t="s">
        <v>1555</v>
      </c>
      <c r="B731" s="28" t="s">
        <v>1556</v>
      </c>
      <c r="C731" s="20">
        <v>126339.205</v>
      </c>
      <c r="D731" s="20">
        <v>50924.671759999997</v>
      </c>
      <c r="E731" s="20">
        <f t="shared" si="13"/>
        <v>40.307893151615126</v>
      </c>
    </row>
    <row r="732" spans="1:5" x14ac:dyDescent="0.25">
      <c r="A732" s="18" t="s">
        <v>1557</v>
      </c>
      <c r="B732" s="27" t="s">
        <v>1558</v>
      </c>
      <c r="C732" s="17">
        <v>22900848.140979998</v>
      </c>
      <c r="D732" s="17">
        <v>9364687.6656599995</v>
      </c>
      <c r="E732" s="17">
        <f t="shared" si="13"/>
        <v>40.892318083636077</v>
      </c>
    </row>
    <row r="733" spans="1:5" x14ac:dyDescent="0.25">
      <c r="A733" s="19" t="s">
        <v>1559</v>
      </c>
      <c r="B733" s="28" t="s">
        <v>1560</v>
      </c>
      <c r="C733" s="20">
        <v>339001.12701999996</v>
      </c>
      <c r="D733" s="20">
        <v>149510.40286999999</v>
      </c>
      <c r="E733" s="20">
        <f t="shared" si="13"/>
        <v>44.103217055434556</v>
      </c>
    </row>
    <row r="734" spans="1:5" x14ac:dyDescent="0.25">
      <c r="A734" s="19" t="s">
        <v>1561</v>
      </c>
      <c r="B734" s="28" t="s">
        <v>1562</v>
      </c>
      <c r="C734" s="20">
        <v>2026976.58</v>
      </c>
      <c r="D734" s="20">
        <v>860762.61098999996</v>
      </c>
      <c r="E734" s="20">
        <f t="shared" si="13"/>
        <v>42.465345652390319</v>
      </c>
    </row>
    <row r="735" spans="1:5" x14ac:dyDescent="0.25">
      <c r="A735" s="19" t="s">
        <v>1563</v>
      </c>
      <c r="B735" s="28" t="s">
        <v>1564</v>
      </c>
      <c r="C735" s="20">
        <v>21054.76</v>
      </c>
      <c r="D735" s="20">
        <v>331.36</v>
      </c>
      <c r="E735" s="20">
        <f t="shared" si="13"/>
        <v>1.5738008887301493</v>
      </c>
    </row>
    <row r="736" spans="1:5" x14ac:dyDescent="0.25">
      <c r="A736" s="19" t="s">
        <v>1565</v>
      </c>
      <c r="B736" s="28" t="s">
        <v>1566</v>
      </c>
      <c r="C736" s="20">
        <v>522410.7</v>
      </c>
      <c r="D736" s="20">
        <v>285769.26848999999</v>
      </c>
      <c r="E736" s="20">
        <f t="shared" si="13"/>
        <v>54.702032039159988</v>
      </c>
    </row>
    <row r="737" spans="1:5" x14ac:dyDescent="0.25">
      <c r="A737" s="19" t="s">
        <v>1567</v>
      </c>
      <c r="B737" s="28" t="s">
        <v>1568</v>
      </c>
      <c r="C737" s="20">
        <v>3667089.4755500001</v>
      </c>
      <c r="D737" s="20">
        <v>1315459.03798</v>
      </c>
      <c r="E737" s="20">
        <f t="shared" si="13"/>
        <v>35.872019124450297</v>
      </c>
    </row>
    <row r="738" spans="1:5" x14ac:dyDescent="0.25">
      <c r="A738" s="19" t="s">
        <v>1569</v>
      </c>
      <c r="B738" s="28" t="s">
        <v>1570</v>
      </c>
      <c r="C738" s="20">
        <v>13421616.108200001</v>
      </c>
      <c r="D738" s="20">
        <v>5372887.4918500008</v>
      </c>
      <c r="E738" s="20">
        <f t="shared" si="13"/>
        <v>40.031598643083001</v>
      </c>
    </row>
    <row r="739" spans="1:5" x14ac:dyDescent="0.25">
      <c r="A739" s="19" t="s">
        <v>1571</v>
      </c>
      <c r="B739" s="28" t="s">
        <v>1572</v>
      </c>
      <c r="C739" s="20">
        <v>188682.29671</v>
      </c>
      <c r="D739" s="20">
        <v>55177.441740000002</v>
      </c>
      <c r="E739" s="20">
        <f t="shared" si="13"/>
        <v>29.243571178702769</v>
      </c>
    </row>
    <row r="740" spans="1:5" x14ac:dyDescent="0.25">
      <c r="A740" s="19" t="s">
        <v>1573</v>
      </c>
      <c r="B740" s="28" t="s">
        <v>1574</v>
      </c>
      <c r="C740" s="20">
        <v>2714017.0935</v>
      </c>
      <c r="D740" s="20">
        <v>1324790.05174</v>
      </c>
      <c r="E740" s="20">
        <f t="shared" si="13"/>
        <v>48.812885331961894</v>
      </c>
    </row>
    <row r="741" spans="1:5" x14ac:dyDescent="0.25">
      <c r="A741" s="18" t="s">
        <v>1575</v>
      </c>
      <c r="B741" s="27" t="s">
        <v>1576</v>
      </c>
      <c r="C741" s="17">
        <v>6387489.2035499997</v>
      </c>
      <c r="D741" s="17">
        <v>1262313.9042100001</v>
      </c>
      <c r="E741" s="17">
        <f t="shared" si="13"/>
        <v>19.762286306620119</v>
      </c>
    </row>
    <row r="742" spans="1:5" x14ac:dyDescent="0.25">
      <c r="A742" s="19" t="s">
        <v>1577</v>
      </c>
      <c r="B742" s="28" t="s">
        <v>1578</v>
      </c>
      <c r="C742" s="20">
        <v>551096.34736000001</v>
      </c>
      <c r="D742" s="20">
        <v>117110.69765999999</v>
      </c>
      <c r="E742" s="20">
        <f t="shared" si="13"/>
        <v>21.250494259490747</v>
      </c>
    </row>
    <row r="743" spans="1:5" x14ac:dyDescent="0.25">
      <c r="A743" s="19" t="s">
        <v>1579</v>
      </c>
      <c r="B743" s="28" t="s">
        <v>1580</v>
      </c>
      <c r="C743" s="20">
        <v>3598137.2692399998</v>
      </c>
      <c r="D743" s="20">
        <v>418217.69648000004</v>
      </c>
      <c r="E743" s="20">
        <f t="shared" si="13"/>
        <v>11.623172357966659</v>
      </c>
    </row>
    <row r="744" spans="1:5" x14ac:dyDescent="0.25">
      <c r="A744" s="19" t="s">
        <v>1581</v>
      </c>
      <c r="B744" s="28" t="s">
        <v>1582</v>
      </c>
      <c r="C744" s="20">
        <v>1894236.34051</v>
      </c>
      <c r="D744" s="20">
        <v>526614.88232999993</v>
      </c>
      <c r="E744" s="20">
        <f t="shared" si="13"/>
        <v>27.800906944284222</v>
      </c>
    </row>
    <row r="745" spans="1:5" x14ac:dyDescent="0.25">
      <c r="A745" s="19" t="s">
        <v>1583</v>
      </c>
      <c r="B745" s="28" t="s">
        <v>1584</v>
      </c>
      <c r="C745" s="20">
        <v>344019.24644000002</v>
      </c>
      <c r="D745" s="20">
        <v>200370.62774</v>
      </c>
      <c r="E745" s="20">
        <f t="shared" si="13"/>
        <v>58.244016814026246</v>
      </c>
    </row>
    <row r="746" spans="1:5" x14ac:dyDescent="0.25">
      <c r="A746" s="18" t="s">
        <v>1585</v>
      </c>
      <c r="B746" s="27" t="s">
        <v>1586</v>
      </c>
      <c r="C746" s="17">
        <v>461894.9</v>
      </c>
      <c r="D746" s="17">
        <v>52849.763890000002</v>
      </c>
      <c r="E746" s="17">
        <f t="shared" si="13"/>
        <v>11.441945752161368</v>
      </c>
    </row>
    <row r="747" spans="1:5" x14ac:dyDescent="0.25">
      <c r="A747" s="19" t="s">
        <v>1587</v>
      </c>
      <c r="B747" s="28" t="s">
        <v>1588</v>
      </c>
      <c r="C747" s="20">
        <v>1706.2</v>
      </c>
      <c r="D747" s="20">
        <v>659.52118000000007</v>
      </c>
      <c r="E747" s="20">
        <f t="shared" si="13"/>
        <v>38.65438870003517</v>
      </c>
    </row>
    <row r="748" spans="1:5" x14ac:dyDescent="0.25">
      <c r="A748" s="19" t="s">
        <v>1589</v>
      </c>
      <c r="B748" s="28" t="s">
        <v>1590</v>
      </c>
      <c r="C748" s="20">
        <v>33429.599999999999</v>
      </c>
      <c r="D748" s="20">
        <v>17155.713660000001</v>
      </c>
      <c r="E748" s="20">
        <f t="shared" si="13"/>
        <v>51.318931904659351</v>
      </c>
    </row>
    <row r="749" spans="1:5" x14ac:dyDescent="0.25">
      <c r="A749" s="19" t="s">
        <v>1591</v>
      </c>
      <c r="B749" s="28" t="s">
        <v>1592</v>
      </c>
      <c r="C749" s="20">
        <v>426759.1</v>
      </c>
      <c r="D749" s="20">
        <v>35034.529049999997</v>
      </c>
      <c r="E749" s="20">
        <f t="shared" si="13"/>
        <v>8.2094392480441538</v>
      </c>
    </row>
    <row r="750" spans="1:5" x14ac:dyDescent="0.25">
      <c r="A750" s="18" t="s">
        <v>1593</v>
      </c>
      <c r="B750" s="27" t="s">
        <v>1594</v>
      </c>
      <c r="C750" s="17">
        <v>22481016.273650002</v>
      </c>
      <c r="D750" s="17">
        <v>11681742.905889999</v>
      </c>
      <c r="E750" s="17">
        <f t="shared" si="13"/>
        <v>51.962699389093771</v>
      </c>
    </row>
    <row r="751" spans="1:5" x14ac:dyDescent="0.25">
      <c r="A751" s="19" t="s">
        <v>1595</v>
      </c>
      <c r="B751" s="28" t="s">
        <v>1596</v>
      </c>
      <c r="C751" s="20">
        <v>6008651.6816999996</v>
      </c>
      <c r="D751" s="20">
        <v>3135739.8068200001</v>
      </c>
      <c r="E751" s="20">
        <f t="shared" si="13"/>
        <v>52.18707911410867</v>
      </c>
    </row>
    <row r="752" spans="1:5" x14ac:dyDescent="0.25">
      <c r="A752" s="19" t="s">
        <v>1597</v>
      </c>
      <c r="B752" s="28" t="s">
        <v>1598</v>
      </c>
      <c r="C752" s="20">
        <v>11707306.79002</v>
      </c>
      <c r="D752" s="20">
        <v>6009505.6064900002</v>
      </c>
      <c r="E752" s="20">
        <f t="shared" si="13"/>
        <v>51.331238809021883</v>
      </c>
    </row>
    <row r="753" spans="1:5" x14ac:dyDescent="0.25">
      <c r="A753" s="19" t="s">
        <v>1599</v>
      </c>
      <c r="B753" s="28" t="s">
        <v>1600</v>
      </c>
      <c r="C753" s="20">
        <v>1295802.8173199999</v>
      </c>
      <c r="D753" s="20">
        <v>734044.92686000001</v>
      </c>
      <c r="E753" s="20">
        <f t="shared" si="13"/>
        <v>56.6478878613772</v>
      </c>
    </row>
    <row r="754" spans="1:5" x14ac:dyDescent="0.25">
      <c r="A754" s="19" t="s">
        <v>1601</v>
      </c>
      <c r="B754" s="28" t="s">
        <v>1602</v>
      </c>
      <c r="C754" s="20">
        <v>1809429</v>
      </c>
      <c r="D754" s="20">
        <v>1158074.0386199998</v>
      </c>
      <c r="E754" s="20">
        <f t="shared" si="13"/>
        <v>64.002181827526798</v>
      </c>
    </row>
    <row r="755" spans="1:5" x14ac:dyDescent="0.25">
      <c r="A755" s="19" t="s">
        <v>1603</v>
      </c>
      <c r="B755" s="28" t="s">
        <v>1604</v>
      </c>
      <c r="C755" s="20">
        <v>156697.42050000001</v>
      </c>
      <c r="D755" s="20">
        <v>64798.522619999996</v>
      </c>
      <c r="E755" s="20">
        <f t="shared" si="13"/>
        <v>41.352641551620181</v>
      </c>
    </row>
    <row r="756" spans="1:5" x14ac:dyDescent="0.25">
      <c r="A756" s="19" t="s">
        <v>1605</v>
      </c>
      <c r="B756" s="28" t="s">
        <v>1606</v>
      </c>
      <c r="C756" s="20">
        <v>419483.57344999997</v>
      </c>
      <c r="D756" s="20">
        <v>171774.71547</v>
      </c>
      <c r="E756" s="20">
        <f t="shared" si="13"/>
        <v>40.949092251040085</v>
      </c>
    </row>
    <row r="757" spans="1:5" x14ac:dyDescent="0.25">
      <c r="A757" s="19" t="s">
        <v>1607</v>
      </c>
      <c r="B757" s="28" t="s">
        <v>1608</v>
      </c>
      <c r="C757" s="20">
        <v>1083644.9906600001</v>
      </c>
      <c r="D757" s="20">
        <v>407805.28901000001</v>
      </c>
      <c r="E757" s="20">
        <f t="shared" si="13"/>
        <v>37.632738814362433</v>
      </c>
    </row>
    <row r="758" spans="1:5" x14ac:dyDescent="0.25">
      <c r="A758" s="18" t="s">
        <v>1609</v>
      </c>
      <c r="B758" s="27" t="s">
        <v>1610</v>
      </c>
      <c r="C758" s="17">
        <v>3874617.8483200003</v>
      </c>
      <c r="D758" s="17">
        <v>1868037.91035</v>
      </c>
      <c r="E758" s="17">
        <f t="shared" si="13"/>
        <v>48.212184619961022</v>
      </c>
    </row>
    <row r="759" spans="1:5" x14ac:dyDescent="0.25">
      <c r="A759" s="19" t="s">
        <v>1611</v>
      </c>
      <c r="B759" s="28" t="s">
        <v>1612</v>
      </c>
      <c r="C759" s="20">
        <v>3619153.0624199999</v>
      </c>
      <c r="D759" s="20">
        <v>1731559.0895199999</v>
      </c>
      <c r="E759" s="20">
        <f t="shared" si="13"/>
        <v>47.844317707916098</v>
      </c>
    </row>
    <row r="760" spans="1:5" x14ac:dyDescent="0.25">
      <c r="A760" s="19" t="s">
        <v>1613</v>
      </c>
      <c r="B760" s="28" t="s">
        <v>1614</v>
      </c>
      <c r="C760" s="20">
        <v>13246.5</v>
      </c>
      <c r="D760" s="20">
        <v>8200</v>
      </c>
      <c r="E760" s="20">
        <f t="shared" si="13"/>
        <v>61.903144226776888</v>
      </c>
    </row>
    <row r="761" spans="1:5" x14ac:dyDescent="0.25">
      <c r="A761" s="19" t="s">
        <v>1615</v>
      </c>
      <c r="B761" s="28" t="s">
        <v>1616</v>
      </c>
      <c r="C761" s="20">
        <v>242218.28590000002</v>
      </c>
      <c r="D761" s="20">
        <v>128278.82083</v>
      </c>
      <c r="E761" s="20">
        <f t="shared" si="13"/>
        <v>52.960006860489464</v>
      </c>
    </row>
    <row r="762" spans="1:5" x14ac:dyDescent="0.25">
      <c r="A762" s="18" t="s">
        <v>1617</v>
      </c>
      <c r="B762" s="27" t="s">
        <v>1618</v>
      </c>
      <c r="C762" s="17">
        <v>11597846.609999999</v>
      </c>
      <c r="D762" s="17">
        <v>6193542.7510399995</v>
      </c>
      <c r="E762" s="17">
        <f t="shared" si="13"/>
        <v>53.402523410679933</v>
      </c>
    </row>
    <row r="763" spans="1:5" x14ac:dyDescent="0.25">
      <c r="A763" s="19" t="s">
        <v>1619</v>
      </c>
      <c r="B763" s="28" t="s">
        <v>1620</v>
      </c>
      <c r="C763" s="20">
        <v>4927069.4079</v>
      </c>
      <c r="D763" s="20">
        <v>2744422.4979899996</v>
      </c>
      <c r="E763" s="20">
        <f t="shared" si="13"/>
        <v>55.700910029593409</v>
      </c>
    </row>
    <row r="764" spans="1:5" x14ac:dyDescent="0.25">
      <c r="A764" s="19" t="s">
        <v>1621</v>
      </c>
      <c r="B764" s="28" t="s">
        <v>1622</v>
      </c>
      <c r="C764" s="20">
        <v>2613579.1443400001</v>
      </c>
      <c r="D764" s="20">
        <v>1401225.6267000001</v>
      </c>
      <c r="E764" s="20">
        <f t="shared" si="13"/>
        <v>53.61328466882329</v>
      </c>
    </row>
    <row r="765" spans="1:5" x14ac:dyDescent="0.25">
      <c r="A765" s="19" t="s">
        <v>1623</v>
      </c>
      <c r="B765" s="28" t="s">
        <v>1624</v>
      </c>
      <c r="C765" s="20">
        <v>53130.8</v>
      </c>
      <c r="D765" s="20">
        <v>30653.19152</v>
      </c>
      <c r="E765" s="20">
        <f t="shared" si="13"/>
        <v>57.69382640577593</v>
      </c>
    </row>
    <row r="766" spans="1:5" x14ac:dyDescent="0.25">
      <c r="A766" s="19" t="s">
        <v>1625</v>
      </c>
      <c r="B766" s="28" t="s">
        <v>1626</v>
      </c>
      <c r="C766" s="20">
        <v>376390.25569999998</v>
      </c>
      <c r="D766" s="20">
        <v>176772.02841999999</v>
      </c>
      <c r="E766" s="20">
        <f t="shared" si="13"/>
        <v>46.965091615149376</v>
      </c>
    </row>
    <row r="767" spans="1:5" x14ac:dyDescent="0.25">
      <c r="A767" s="19" t="s">
        <v>1627</v>
      </c>
      <c r="B767" s="28" t="s">
        <v>1628</v>
      </c>
      <c r="C767" s="20">
        <v>378173.6</v>
      </c>
      <c r="D767" s="20">
        <v>209809.88987000001</v>
      </c>
      <c r="E767" s="20">
        <f t="shared" si="13"/>
        <v>55.479782266662724</v>
      </c>
    </row>
    <row r="768" spans="1:5" ht="30" x14ac:dyDescent="0.25">
      <c r="A768" s="19" t="s">
        <v>1629</v>
      </c>
      <c r="B768" s="28" t="s">
        <v>1630</v>
      </c>
      <c r="C768" s="20">
        <v>127257.2</v>
      </c>
      <c r="D768" s="20">
        <v>69892.379119999998</v>
      </c>
      <c r="E768" s="20">
        <f t="shared" si="13"/>
        <v>54.922141238373932</v>
      </c>
    </row>
    <row r="769" spans="1:5" x14ac:dyDescent="0.25">
      <c r="A769" s="19" t="s">
        <v>1631</v>
      </c>
      <c r="B769" s="28" t="s">
        <v>1632</v>
      </c>
      <c r="C769" s="20">
        <v>3122246.20206</v>
      </c>
      <c r="D769" s="20">
        <v>1560767.13742</v>
      </c>
      <c r="E769" s="20">
        <f t="shared" si="13"/>
        <v>49.988599117847748</v>
      </c>
    </row>
    <row r="770" spans="1:5" x14ac:dyDescent="0.25">
      <c r="A770" s="18" t="s">
        <v>1633</v>
      </c>
      <c r="B770" s="27" t="s">
        <v>1634</v>
      </c>
      <c r="C770" s="17">
        <v>19434790.094150003</v>
      </c>
      <c r="D770" s="17">
        <v>11138835.38665</v>
      </c>
      <c r="E770" s="17">
        <f t="shared" si="13"/>
        <v>57.313896021973818</v>
      </c>
    </row>
    <row r="771" spans="1:5" x14ac:dyDescent="0.25">
      <c r="A771" s="19" t="s">
        <v>1635</v>
      </c>
      <c r="B771" s="28" t="s">
        <v>1636</v>
      </c>
      <c r="C771" s="20">
        <v>202686.5043</v>
      </c>
      <c r="D771" s="20">
        <v>109599.58033</v>
      </c>
      <c r="E771" s="20">
        <f t="shared" si="13"/>
        <v>54.073447419952373</v>
      </c>
    </row>
    <row r="772" spans="1:5" x14ac:dyDescent="0.25">
      <c r="A772" s="19" t="s">
        <v>1637</v>
      </c>
      <c r="B772" s="28" t="s">
        <v>1638</v>
      </c>
      <c r="C772" s="20">
        <v>2260413.375</v>
      </c>
      <c r="D772" s="20">
        <v>1463611.49318</v>
      </c>
      <c r="E772" s="20">
        <f t="shared" si="13"/>
        <v>64.749727167934495</v>
      </c>
    </row>
    <row r="773" spans="1:5" x14ac:dyDescent="0.25">
      <c r="A773" s="19" t="s">
        <v>1639</v>
      </c>
      <c r="B773" s="28" t="s">
        <v>1640</v>
      </c>
      <c r="C773" s="20">
        <v>10669471.668440001</v>
      </c>
      <c r="D773" s="20">
        <v>6457835.4078500001</v>
      </c>
      <c r="E773" s="20">
        <f t="shared" si="13"/>
        <v>60.526290415598524</v>
      </c>
    </row>
    <row r="774" spans="1:5" x14ac:dyDescent="0.25">
      <c r="A774" s="19" t="s">
        <v>1641</v>
      </c>
      <c r="B774" s="28" t="s">
        <v>1642</v>
      </c>
      <c r="C774" s="20">
        <v>5904181.4464099994</v>
      </c>
      <c r="D774" s="20">
        <v>2895519.2370599997</v>
      </c>
      <c r="E774" s="20">
        <f t="shared" si="13"/>
        <v>49.041840318450951</v>
      </c>
    </row>
    <row r="775" spans="1:5" x14ac:dyDescent="0.25">
      <c r="A775" s="19" t="s">
        <v>1643</v>
      </c>
      <c r="B775" s="28" t="s">
        <v>1644</v>
      </c>
      <c r="C775" s="20">
        <v>398037.1</v>
      </c>
      <c r="D775" s="20">
        <v>212269.66822999998</v>
      </c>
      <c r="E775" s="20">
        <f t="shared" si="13"/>
        <v>53.329116363776144</v>
      </c>
    </row>
    <row r="776" spans="1:5" x14ac:dyDescent="0.25">
      <c r="A776" s="18" t="s">
        <v>1645</v>
      </c>
      <c r="B776" s="27" t="s">
        <v>1646</v>
      </c>
      <c r="C776" s="17">
        <v>1696638.11047</v>
      </c>
      <c r="D776" s="17">
        <v>638278.87239999999</v>
      </c>
      <c r="E776" s="17">
        <f t="shared" si="13"/>
        <v>37.620213082634635</v>
      </c>
    </row>
    <row r="777" spans="1:5" x14ac:dyDescent="0.25">
      <c r="A777" s="19" t="s">
        <v>1647</v>
      </c>
      <c r="B777" s="28" t="s">
        <v>1648</v>
      </c>
      <c r="C777" s="20">
        <v>52588.912619999996</v>
      </c>
      <c r="D777" s="20">
        <v>27125.969209999999</v>
      </c>
      <c r="E777" s="20">
        <f t="shared" ref="E777:E835" si="14">D777/C777*100</f>
        <v>51.581156290506328</v>
      </c>
    </row>
    <row r="778" spans="1:5" x14ac:dyDescent="0.25">
      <c r="A778" s="19" t="s">
        <v>1649</v>
      </c>
      <c r="B778" s="28" t="s">
        <v>1650</v>
      </c>
      <c r="C778" s="20">
        <v>939579.60164000001</v>
      </c>
      <c r="D778" s="20">
        <v>239472.99325</v>
      </c>
      <c r="E778" s="20">
        <f t="shared" si="14"/>
        <v>25.487249066711232</v>
      </c>
    </row>
    <row r="779" spans="1:5" x14ac:dyDescent="0.25">
      <c r="A779" s="19" t="s">
        <v>1651</v>
      </c>
      <c r="B779" s="28" t="s">
        <v>1652</v>
      </c>
      <c r="C779" s="20">
        <v>672658.24621000001</v>
      </c>
      <c r="D779" s="20">
        <v>357400.45272</v>
      </c>
      <c r="E779" s="20">
        <f t="shared" si="14"/>
        <v>53.132546093610465</v>
      </c>
    </row>
    <row r="780" spans="1:5" x14ac:dyDescent="0.25">
      <c r="A780" s="19" t="s">
        <v>1653</v>
      </c>
      <c r="B780" s="28" t="s">
        <v>1654</v>
      </c>
      <c r="C780" s="20">
        <v>31811.35</v>
      </c>
      <c r="D780" s="20">
        <v>14279.45722</v>
      </c>
      <c r="E780" s="20">
        <f t="shared" si="14"/>
        <v>44.887932200299581</v>
      </c>
    </row>
    <row r="781" spans="1:5" x14ac:dyDescent="0.25">
      <c r="A781" s="18" t="s">
        <v>1655</v>
      </c>
      <c r="B781" s="27" t="s">
        <v>1656</v>
      </c>
      <c r="C781" s="17">
        <v>251497.62899999999</v>
      </c>
      <c r="D781" s="17">
        <v>129189.40884</v>
      </c>
      <c r="E781" s="17">
        <f t="shared" si="14"/>
        <v>51.368042455779971</v>
      </c>
    </row>
    <row r="782" spans="1:5" x14ac:dyDescent="0.25">
      <c r="A782" s="19" t="s">
        <v>1657</v>
      </c>
      <c r="B782" s="28" t="s">
        <v>1658</v>
      </c>
      <c r="C782" s="20">
        <v>43641.938999999998</v>
      </c>
      <c r="D782" s="20">
        <v>24899.216570000001</v>
      </c>
      <c r="E782" s="20">
        <f t="shared" si="14"/>
        <v>57.053414996066053</v>
      </c>
    </row>
    <row r="783" spans="1:5" x14ac:dyDescent="0.25">
      <c r="A783" s="19" t="s">
        <v>1659</v>
      </c>
      <c r="B783" s="28" t="s">
        <v>1660</v>
      </c>
      <c r="C783" s="20">
        <v>24339.4</v>
      </c>
      <c r="D783" s="20">
        <v>13141.255999999999</v>
      </c>
      <c r="E783" s="20">
        <f t="shared" si="14"/>
        <v>53.991700699277715</v>
      </c>
    </row>
    <row r="784" spans="1:5" x14ac:dyDescent="0.25">
      <c r="A784" s="19" t="s">
        <v>1661</v>
      </c>
      <c r="B784" s="28" t="s">
        <v>1662</v>
      </c>
      <c r="C784" s="20">
        <v>183516.29</v>
      </c>
      <c r="D784" s="20">
        <v>91148.936269999991</v>
      </c>
      <c r="E784" s="20">
        <f t="shared" si="14"/>
        <v>49.668035611443536</v>
      </c>
    </row>
    <row r="785" spans="1:5" ht="28.5" x14ac:dyDescent="0.25">
      <c r="A785" s="18" t="s">
        <v>1663</v>
      </c>
      <c r="B785" s="27" t="s">
        <v>1664</v>
      </c>
      <c r="C785" s="17">
        <v>1055320.7439999999</v>
      </c>
      <c r="D785" s="17">
        <v>131226.10490000001</v>
      </c>
      <c r="E785" s="17">
        <f t="shared" si="14"/>
        <v>12.434712919847618</v>
      </c>
    </row>
    <row r="786" spans="1:5" x14ac:dyDescent="0.25">
      <c r="A786" s="19" t="s">
        <v>1665</v>
      </c>
      <c r="B786" s="28" t="s">
        <v>1666</v>
      </c>
      <c r="C786" s="20">
        <v>1055320.7439999999</v>
      </c>
      <c r="D786" s="20">
        <v>131226.10490000001</v>
      </c>
      <c r="E786" s="20">
        <f t="shared" si="14"/>
        <v>12.434712919847618</v>
      </c>
    </row>
    <row r="787" spans="1:5" ht="42.75" x14ac:dyDescent="0.25">
      <c r="A787" s="18" t="s">
        <v>1667</v>
      </c>
      <c r="B787" s="27" t="s">
        <v>1668</v>
      </c>
      <c r="C787" s="17">
        <v>666972.99120000005</v>
      </c>
      <c r="D787" s="17">
        <v>0</v>
      </c>
      <c r="E787" s="17">
        <f t="shared" si="14"/>
        <v>0</v>
      </c>
    </row>
    <row r="788" spans="1:5" x14ac:dyDescent="0.25">
      <c r="A788" s="19" t="s">
        <v>1669</v>
      </c>
      <c r="B788" s="28" t="s">
        <v>1670</v>
      </c>
      <c r="C788" s="20">
        <v>516541.8</v>
      </c>
      <c r="D788" s="20">
        <v>0</v>
      </c>
      <c r="E788" s="20">
        <f t="shared" si="14"/>
        <v>0</v>
      </c>
    </row>
    <row r="789" spans="1:5" x14ac:dyDescent="0.25">
      <c r="A789" s="22" t="s">
        <v>1671</v>
      </c>
      <c r="B789" s="28" t="s">
        <v>1672</v>
      </c>
      <c r="C789" s="20">
        <v>150431.1912</v>
      </c>
      <c r="D789" s="20">
        <v>0</v>
      </c>
      <c r="E789" s="20">
        <f t="shared" si="14"/>
        <v>0</v>
      </c>
    </row>
    <row r="790" spans="1:5" x14ac:dyDescent="0.25">
      <c r="A790" s="23" t="s">
        <v>1403</v>
      </c>
      <c r="B790" s="27" t="s">
        <v>1673</v>
      </c>
      <c r="C790" s="17">
        <f>C9-C713</f>
        <v>-4494706.5193099827</v>
      </c>
      <c r="D790" s="17">
        <v>3259446.4183100001</v>
      </c>
      <c r="E790" s="17">
        <f t="shared" si="14"/>
        <v>-72.51744700809482</v>
      </c>
    </row>
    <row r="791" spans="1:5" x14ac:dyDescent="0.25">
      <c r="A791" s="23" t="s">
        <v>1404</v>
      </c>
      <c r="B791" s="31" t="s">
        <v>10</v>
      </c>
      <c r="C791" s="17">
        <f>C792+C829</f>
        <v>4494706.5193099836</v>
      </c>
      <c r="D791" s="17">
        <v>-3259446.4183100001</v>
      </c>
      <c r="E791" s="17">
        <f t="shared" si="14"/>
        <v>-72.51744700809482</v>
      </c>
    </row>
    <row r="792" spans="1:5" x14ac:dyDescent="0.25">
      <c r="A792" s="18" t="s">
        <v>1405</v>
      </c>
      <c r="B792" s="32" t="s">
        <v>10</v>
      </c>
      <c r="C792" s="17">
        <v>498268.36</v>
      </c>
      <c r="D792" s="17">
        <v>-9334535.7929999996</v>
      </c>
      <c r="E792" s="17">
        <f t="shared" si="14"/>
        <v>-1873.3952509045525</v>
      </c>
    </row>
    <row r="793" spans="1:5" x14ac:dyDescent="0.25">
      <c r="A793" s="19" t="s">
        <v>1406</v>
      </c>
      <c r="B793" s="33" t="s">
        <v>1407</v>
      </c>
      <c r="C793" s="20">
        <v>1804016.6</v>
      </c>
      <c r="D793" s="20">
        <v>-9829545.5</v>
      </c>
      <c r="E793" s="20">
        <f t="shared" si="14"/>
        <v>-544.87001394554784</v>
      </c>
    </row>
    <row r="794" spans="1:5" ht="30" x14ac:dyDescent="0.25">
      <c r="A794" s="19" t="s">
        <v>1408</v>
      </c>
      <c r="B794" s="33" t="s">
        <v>1409</v>
      </c>
      <c r="C794" s="20">
        <v>25967827.199999999</v>
      </c>
      <c r="D794" s="20">
        <v>188000</v>
      </c>
      <c r="E794" s="20">
        <f t="shared" si="14"/>
        <v>0.72397277813062466</v>
      </c>
    </row>
    <row r="795" spans="1:5" ht="30" x14ac:dyDescent="0.25">
      <c r="A795" s="19" t="s">
        <v>1410</v>
      </c>
      <c r="B795" s="33" t="s">
        <v>1411</v>
      </c>
      <c r="C795" s="20">
        <v>22514310</v>
      </c>
      <c r="D795" s="20" t="s">
        <v>11</v>
      </c>
      <c r="E795" s="20"/>
    </row>
    <row r="796" spans="1:5" ht="30" x14ac:dyDescent="0.25">
      <c r="A796" s="19" t="s">
        <v>1412</v>
      </c>
      <c r="B796" s="33" t="s">
        <v>1413</v>
      </c>
      <c r="C796" s="20">
        <v>3415517.2</v>
      </c>
      <c r="D796" s="20">
        <v>150000</v>
      </c>
      <c r="E796" s="20">
        <f t="shared" si="14"/>
        <v>4.3917214060582097</v>
      </c>
    </row>
    <row r="797" spans="1:5" ht="30" x14ac:dyDescent="0.25">
      <c r="A797" s="19" t="s">
        <v>1414</v>
      </c>
      <c r="B797" s="33" t="s">
        <v>1415</v>
      </c>
      <c r="C797" s="20">
        <v>38000</v>
      </c>
      <c r="D797" s="20">
        <v>38000</v>
      </c>
      <c r="E797" s="20">
        <f t="shared" si="14"/>
        <v>100</v>
      </c>
    </row>
    <row r="798" spans="1:5" ht="30" x14ac:dyDescent="0.25">
      <c r="A798" s="19" t="s">
        <v>1416</v>
      </c>
      <c r="B798" s="33" t="s">
        <v>1417</v>
      </c>
      <c r="C798" s="20">
        <v>-24163810.600000001</v>
      </c>
      <c r="D798" s="20">
        <v>-10017545.5</v>
      </c>
      <c r="E798" s="20">
        <f t="shared" si="14"/>
        <v>41.456811865592094</v>
      </c>
    </row>
    <row r="799" spans="1:5" ht="30" x14ac:dyDescent="0.25">
      <c r="A799" s="19" t="s">
        <v>1418</v>
      </c>
      <c r="B799" s="33" t="s">
        <v>1419</v>
      </c>
      <c r="C799" s="20">
        <v>-21120000</v>
      </c>
      <c r="D799" s="20">
        <v>-9679545.5</v>
      </c>
      <c r="E799" s="20">
        <f t="shared" si="14"/>
        <v>45.831181344696972</v>
      </c>
    </row>
    <row r="800" spans="1:5" ht="30" x14ac:dyDescent="0.25">
      <c r="A800" s="19" t="s">
        <v>1420</v>
      </c>
      <c r="B800" s="33" t="s">
        <v>1421</v>
      </c>
      <c r="C800" s="20">
        <v>-3005810.6</v>
      </c>
      <c r="D800" s="20">
        <v>-300000</v>
      </c>
      <c r="E800" s="20">
        <f t="shared" si="14"/>
        <v>9.9806687753380068</v>
      </c>
    </row>
    <row r="801" spans="1:5" ht="30" x14ac:dyDescent="0.25">
      <c r="A801" s="19" t="s">
        <v>1422</v>
      </c>
      <c r="B801" s="33" t="s">
        <v>1423</v>
      </c>
      <c r="C801" s="20">
        <v>-38000</v>
      </c>
      <c r="D801" s="20">
        <v>-38000</v>
      </c>
      <c r="E801" s="20">
        <f t="shared" si="14"/>
        <v>100</v>
      </c>
    </row>
    <row r="802" spans="1:5" ht="30" x14ac:dyDescent="0.25">
      <c r="A802" s="19" t="s">
        <v>1424</v>
      </c>
      <c r="B802" s="33" t="s">
        <v>1425</v>
      </c>
      <c r="C802" s="20">
        <v>-1323737.94</v>
      </c>
      <c r="D802" s="20">
        <v>335000</v>
      </c>
      <c r="E802" s="20">
        <f t="shared" si="14"/>
        <v>-25.307123855647745</v>
      </c>
    </row>
    <row r="803" spans="1:5" ht="30" x14ac:dyDescent="0.25">
      <c r="A803" s="19" t="s">
        <v>1426</v>
      </c>
      <c r="B803" s="33" t="s">
        <v>1427</v>
      </c>
      <c r="C803" s="20">
        <v>-1323737.94</v>
      </c>
      <c r="D803" s="20">
        <v>335000</v>
      </c>
      <c r="E803" s="20">
        <f t="shared" si="14"/>
        <v>-25.307123855647745</v>
      </c>
    </row>
    <row r="804" spans="1:5" ht="30" x14ac:dyDescent="0.25">
      <c r="A804" s="19" t="s">
        <v>1428</v>
      </c>
      <c r="B804" s="33" t="s">
        <v>1429</v>
      </c>
      <c r="C804" s="20">
        <v>5689161.5</v>
      </c>
      <c r="D804" s="20">
        <v>335000</v>
      </c>
      <c r="E804" s="20">
        <f t="shared" si="14"/>
        <v>5.8883897038254229</v>
      </c>
    </row>
    <row r="805" spans="1:5" ht="45" x14ac:dyDescent="0.25">
      <c r="A805" s="19" t="s">
        <v>1430</v>
      </c>
      <c r="B805" s="33" t="s">
        <v>1431</v>
      </c>
      <c r="C805" s="20">
        <v>5100000</v>
      </c>
      <c r="D805" s="20" t="s">
        <v>11</v>
      </c>
      <c r="E805" s="20"/>
    </row>
    <row r="806" spans="1:5" ht="30" x14ac:dyDescent="0.25">
      <c r="A806" s="19" t="s">
        <v>1432</v>
      </c>
      <c r="B806" s="33" t="s">
        <v>1433</v>
      </c>
      <c r="C806" s="20">
        <v>471284.4</v>
      </c>
      <c r="D806" s="20">
        <v>335000</v>
      </c>
      <c r="E806" s="20">
        <f t="shared" si="14"/>
        <v>71.082344333909631</v>
      </c>
    </row>
    <row r="807" spans="1:5" ht="45" x14ac:dyDescent="0.25">
      <c r="A807" s="19" t="s">
        <v>1434</v>
      </c>
      <c r="B807" s="33" t="s">
        <v>1435</v>
      </c>
      <c r="C807" s="20">
        <v>117877.1</v>
      </c>
      <c r="D807" s="36" t="s">
        <v>11</v>
      </c>
      <c r="E807" s="20"/>
    </row>
    <row r="808" spans="1:5" ht="30" x14ac:dyDescent="0.25">
      <c r="A808" s="19" t="s">
        <v>1436</v>
      </c>
      <c r="B808" s="33" t="s">
        <v>1437</v>
      </c>
      <c r="C808" s="20">
        <v>-7012899.4400000004</v>
      </c>
      <c r="D808" s="36" t="s">
        <v>11</v>
      </c>
      <c r="E808" s="20"/>
    </row>
    <row r="809" spans="1:5" ht="45" x14ac:dyDescent="0.25">
      <c r="A809" s="19" t="s">
        <v>1438</v>
      </c>
      <c r="B809" s="33" t="s">
        <v>1439</v>
      </c>
      <c r="C809" s="20">
        <v>-6494310</v>
      </c>
      <c r="D809" s="36" t="s">
        <v>11</v>
      </c>
      <c r="E809" s="20"/>
    </row>
    <row r="810" spans="1:5" ht="30" x14ac:dyDescent="0.25">
      <c r="A810" s="19" t="s">
        <v>1440</v>
      </c>
      <c r="B810" s="33" t="s">
        <v>1441</v>
      </c>
      <c r="C810" s="20">
        <v>-416329.9</v>
      </c>
      <c r="D810" s="36" t="s">
        <v>11</v>
      </c>
      <c r="E810" s="20"/>
    </row>
    <row r="811" spans="1:5" ht="45" x14ac:dyDescent="0.25">
      <c r="A811" s="19" t="s">
        <v>1442</v>
      </c>
      <c r="B811" s="33" t="s">
        <v>1443</v>
      </c>
      <c r="C811" s="20">
        <v>-80092.3</v>
      </c>
      <c r="D811" s="36" t="s">
        <v>11</v>
      </c>
      <c r="E811" s="20"/>
    </row>
    <row r="812" spans="1:5" ht="30" x14ac:dyDescent="0.25">
      <c r="A812" s="19" t="s">
        <v>1444</v>
      </c>
      <c r="B812" s="33" t="s">
        <v>1445</v>
      </c>
      <c r="C812" s="20">
        <v>-8364.1200000000008</v>
      </c>
      <c r="D812" s="36" t="s">
        <v>11</v>
      </c>
      <c r="E812" s="20"/>
    </row>
    <row r="813" spans="1:5" ht="30" x14ac:dyDescent="0.25">
      <c r="A813" s="19" t="s">
        <v>1446</v>
      </c>
      <c r="B813" s="33" t="s">
        <v>1447</v>
      </c>
      <c r="C813" s="20">
        <v>-13803.12</v>
      </c>
      <c r="D813" s="36" t="s">
        <v>11</v>
      </c>
      <c r="E813" s="20"/>
    </row>
    <row r="814" spans="1:5" x14ac:dyDescent="0.25">
      <c r="A814" s="19" t="s">
        <v>1448</v>
      </c>
      <c r="B814" s="33" t="s">
        <v>1449</v>
      </c>
      <c r="C814" s="20">
        <v>17989.7</v>
      </c>
      <c r="D814" s="20">
        <v>160009.70699999999</v>
      </c>
      <c r="E814" s="20">
        <f t="shared" si="14"/>
        <v>889.4517807412019</v>
      </c>
    </row>
    <row r="815" spans="1:5" ht="30" x14ac:dyDescent="0.25">
      <c r="A815" s="19" t="s">
        <v>1450</v>
      </c>
      <c r="B815" s="33" t="s">
        <v>1451</v>
      </c>
      <c r="C815" s="20">
        <v>17989.7</v>
      </c>
      <c r="D815" s="20">
        <v>9.7070000000000007</v>
      </c>
      <c r="E815" s="20">
        <f t="shared" si="14"/>
        <v>5.3958654118745723E-2</v>
      </c>
    </row>
    <row r="816" spans="1:5" ht="30" x14ac:dyDescent="0.25">
      <c r="A816" s="19" t="s">
        <v>1452</v>
      </c>
      <c r="B816" s="33" t="s">
        <v>1453</v>
      </c>
      <c r="C816" s="20">
        <v>415989.7</v>
      </c>
      <c r="D816" s="20">
        <v>9.7070000000000007</v>
      </c>
      <c r="E816" s="20">
        <f t="shared" si="14"/>
        <v>2.3334712373888102E-3</v>
      </c>
    </row>
    <row r="817" spans="1:5" ht="30" x14ac:dyDescent="0.25">
      <c r="A817" s="19" t="s">
        <v>1454</v>
      </c>
      <c r="B817" s="33" t="s">
        <v>1455</v>
      </c>
      <c r="C817" s="20">
        <v>15.5</v>
      </c>
      <c r="D817" s="20">
        <v>9.7070000000000007</v>
      </c>
      <c r="E817" s="20">
        <f t="shared" si="14"/>
        <v>62.62580645161291</v>
      </c>
    </row>
    <row r="818" spans="1:5" ht="30" x14ac:dyDescent="0.25">
      <c r="A818" s="19" t="s">
        <v>1456</v>
      </c>
      <c r="B818" s="33" t="s">
        <v>1457</v>
      </c>
      <c r="C818" s="20">
        <v>15.5</v>
      </c>
      <c r="D818" s="20">
        <v>9.7070000000000007</v>
      </c>
      <c r="E818" s="20">
        <f t="shared" si="14"/>
        <v>62.62580645161291</v>
      </c>
    </row>
    <row r="819" spans="1:5" ht="30" x14ac:dyDescent="0.25">
      <c r="A819" s="19" t="s">
        <v>1458</v>
      </c>
      <c r="B819" s="33" t="s">
        <v>1459</v>
      </c>
      <c r="C819" s="20">
        <v>415974.2</v>
      </c>
      <c r="D819" s="36" t="s">
        <v>11</v>
      </c>
      <c r="E819" s="20"/>
    </row>
    <row r="820" spans="1:5" ht="45" x14ac:dyDescent="0.25">
      <c r="A820" s="19" t="s">
        <v>1460</v>
      </c>
      <c r="B820" s="33" t="s">
        <v>1461</v>
      </c>
      <c r="C820" s="20">
        <v>382754.7</v>
      </c>
      <c r="D820" s="36" t="s">
        <v>11</v>
      </c>
      <c r="E820" s="20"/>
    </row>
    <row r="821" spans="1:5" ht="45" x14ac:dyDescent="0.25">
      <c r="A821" s="19" t="s">
        <v>1462</v>
      </c>
      <c r="B821" s="33" t="s">
        <v>1463</v>
      </c>
      <c r="C821" s="20">
        <v>33219.5</v>
      </c>
      <c r="D821" s="36" t="s">
        <v>11</v>
      </c>
      <c r="E821" s="20"/>
    </row>
    <row r="822" spans="1:5" ht="30" x14ac:dyDescent="0.25">
      <c r="A822" s="19" t="s">
        <v>1464</v>
      </c>
      <c r="B822" s="33" t="s">
        <v>1465</v>
      </c>
      <c r="C822" s="20">
        <v>-398000</v>
      </c>
      <c r="D822" s="36" t="s">
        <v>11</v>
      </c>
      <c r="E822" s="20"/>
    </row>
    <row r="823" spans="1:5" ht="30" x14ac:dyDescent="0.25">
      <c r="A823" s="19" t="s">
        <v>1466</v>
      </c>
      <c r="B823" s="33" t="s">
        <v>1467</v>
      </c>
      <c r="C823" s="20">
        <v>-398000</v>
      </c>
      <c r="D823" s="36" t="s">
        <v>11</v>
      </c>
      <c r="E823" s="20"/>
    </row>
    <row r="824" spans="1:5" ht="45" x14ac:dyDescent="0.25">
      <c r="A824" s="19" t="s">
        <v>1468</v>
      </c>
      <c r="B824" s="33" t="s">
        <v>1469</v>
      </c>
      <c r="C824" s="20">
        <v>-380000</v>
      </c>
      <c r="D824" s="36" t="s">
        <v>11</v>
      </c>
      <c r="E824" s="20"/>
    </row>
    <row r="825" spans="1:5" ht="45" x14ac:dyDescent="0.25">
      <c r="A825" s="19" t="s">
        <v>1470</v>
      </c>
      <c r="B825" s="33" t="s">
        <v>1471</v>
      </c>
      <c r="C825" s="20">
        <v>-18000</v>
      </c>
      <c r="D825" s="36" t="s">
        <v>11</v>
      </c>
      <c r="E825" s="20"/>
    </row>
    <row r="826" spans="1:5" x14ac:dyDescent="0.25">
      <c r="A826" s="19" t="s">
        <v>1472</v>
      </c>
      <c r="B826" s="33" t="s">
        <v>1473</v>
      </c>
      <c r="C826" s="36" t="s">
        <v>11</v>
      </c>
      <c r="D826" s="20">
        <v>160000</v>
      </c>
      <c r="E826" s="20"/>
    </row>
    <row r="827" spans="1:5" ht="60" x14ac:dyDescent="0.25">
      <c r="A827" s="19" t="s">
        <v>1474</v>
      </c>
      <c r="B827" s="33" t="s">
        <v>1475</v>
      </c>
      <c r="C827" s="36" t="s">
        <v>11</v>
      </c>
      <c r="D827" s="20">
        <v>160000</v>
      </c>
      <c r="E827" s="20"/>
    </row>
    <row r="828" spans="1:5" ht="75" x14ac:dyDescent="0.25">
      <c r="A828" s="19" t="s">
        <v>1476</v>
      </c>
      <c r="B828" s="33" t="s">
        <v>1477</v>
      </c>
      <c r="C828" s="36" t="s">
        <v>11</v>
      </c>
      <c r="D828" s="20">
        <v>160000</v>
      </c>
      <c r="E828" s="20"/>
    </row>
    <row r="829" spans="1:5" x14ac:dyDescent="0.25">
      <c r="A829" s="18" t="s">
        <v>1478</v>
      </c>
      <c r="B829" s="34" t="s">
        <v>1479</v>
      </c>
      <c r="C829" s="17">
        <f>C830+C839</f>
        <v>3996438.1593099833</v>
      </c>
      <c r="D829" s="17">
        <v>6075089.37469</v>
      </c>
      <c r="E829" s="17">
        <f t="shared" si="14"/>
        <v>152.01259552928781</v>
      </c>
    </row>
    <row r="830" spans="1:5" x14ac:dyDescent="0.25">
      <c r="A830" s="19" t="s">
        <v>1480</v>
      </c>
      <c r="B830" s="33" t="s">
        <v>1481</v>
      </c>
      <c r="C830" s="24">
        <f>-(C9+C795+C796+C797+C805+C806+C807+C818+C820+C821)</f>
        <v>-127309547.58450001</v>
      </c>
      <c r="D830" s="20">
        <v>-51035755.197690003</v>
      </c>
      <c r="E830" s="20">
        <f t="shared" si="14"/>
        <v>40.0879244063103</v>
      </c>
    </row>
    <row r="831" spans="1:5" x14ac:dyDescent="0.25">
      <c r="A831" s="19" t="s">
        <v>1482</v>
      </c>
      <c r="B831" s="33" t="s">
        <v>1483</v>
      </c>
      <c r="C831" s="24">
        <f>C830</f>
        <v>-127309547.58450001</v>
      </c>
      <c r="D831" s="20">
        <v>-51035755.197690003</v>
      </c>
      <c r="E831" s="20">
        <f t="shared" si="14"/>
        <v>40.0879244063103</v>
      </c>
    </row>
    <row r="832" spans="1:5" x14ac:dyDescent="0.25">
      <c r="A832" s="19" t="s">
        <v>1484</v>
      </c>
      <c r="B832" s="33" t="s">
        <v>1485</v>
      </c>
      <c r="C832" s="24">
        <f>C831</f>
        <v>-127309547.58450001</v>
      </c>
      <c r="D832" s="20">
        <v>-51035755.197690003</v>
      </c>
      <c r="E832" s="20">
        <f t="shared" si="14"/>
        <v>40.0879244063103</v>
      </c>
    </row>
    <row r="833" spans="1:5" ht="30" x14ac:dyDescent="0.25">
      <c r="A833" s="19" t="s">
        <v>1486</v>
      </c>
      <c r="B833" s="33" t="s">
        <v>1487</v>
      </c>
      <c r="C833" s="20">
        <f>C830-C834-C835-C836-C837-C838</f>
        <v>-108448776.50000001</v>
      </c>
      <c r="D833" s="20">
        <v>-42786248.325300001</v>
      </c>
      <c r="E833" s="20">
        <f t="shared" si="14"/>
        <v>39.452956230723352</v>
      </c>
    </row>
    <row r="834" spans="1:5" ht="30" x14ac:dyDescent="0.25">
      <c r="A834" s="19" t="s">
        <v>1488</v>
      </c>
      <c r="B834" s="33" t="s">
        <v>1489</v>
      </c>
      <c r="C834" s="20">
        <v>-11899979.50264</v>
      </c>
      <c r="D834" s="20">
        <v>-4743246.9216599995</v>
      </c>
      <c r="E834" s="20">
        <f t="shared" si="14"/>
        <v>39.859286485390285</v>
      </c>
    </row>
    <row r="835" spans="1:5" ht="30" x14ac:dyDescent="0.25">
      <c r="A835" s="19" t="s">
        <v>1490</v>
      </c>
      <c r="B835" s="33" t="s">
        <v>1491</v>
      </c>
      <c r="C835" s="20">
        <v>-4709914.31176</v>
      </c>
      <c r="D835" s="20">
        <v>-2473281.49633</v>
      </c>
      <c r="E835" s="20">
        <f t="shared" si="14"/>
        <v>52.51223976951259</v>
      </c>
    </row>
    <row r="836" spans="1:5" ht="30" x14ac:dyDescent="0.25">
      <c r="A836" s="19" t="s">
        <v>1492</v>
      </c>
      <c r="B836" s="33" t="s">
        <v>1493</v>
      </c>
      <c r="C836" s="20">
        <v>0</v>
      </c>
      <c r="D836" s="20" t="s">
        <v>11</v>
      </c>
      <c r="E836" s="20"/>
    </row>
    <row r="837" spans="1:5" ht="30" x14ac:dyDescent="0.25">
      <c r="A837" s="19" t="s">
        <v>1494</v>
      </c>
      <c r="B837" s="33" t="s">
        <v>1495</v>
      </c>
      <c r="C837" s="20">
        <v>-1161840.3141400001</v>
      </c>
      <c r="D837" s="20">
        <v>-528922.28125</v>
      </c>
      <c r="E837" s="20">
        <f t="shared" ref="E837:E847" si="15">D837/C837*100</f>
        <v>45.524524740003606</v>
      </c>
    </row>
    <row r="838" spans="1:5" ht="30" x14ac:dyDescent="0.25">
      <c r="A838" s="19" t="s">
        <v>1496</v>
      </c>
      <c r="B838" s="33" t="s">
        <v>1497</v>
      </c>
      <c r="C838" s="20">
        <v>-1089036.9559599999</v>
      </c>
      <c r="D838" s="20">
        <v>-504056.17314999999</v>
      </c>
      <c r="E838" s="20">
        <f t="shared" si="15"/>
        <v>46.284579268999011</v>
      </c>
    </row>
    <row r="839" spans="1:5" x14ac:dyDescent="0.25">
      <c r="A839" s="19" t="s">
        <v>1498</v>
      </c>
      <c r="B839" s="33" t="s">
        <v>1499</v>
      </c>
      <c r="C839" s="20">
        <f>C713-C799-C800-C801-C809-C810-C811-C812-C813-C824-C825</f>
        <v>131305985.74381</v>
      </c>
      <c r="D839" s="20">
        <v>57110844.572379999</v>
      </c>
      <c r="E839" s="20">
        <f t="shared" si="15"/>
        <v>43.494471519225705</v>
      </c>
    </row>
    <row r="840" spans="1:5" x14ac:dyDescent="0.25">
      <c r="A840" s="19" t="s">
        <v>1500</v>
      </c>
      <c r="B840" s="33" t="s">
        <v>1501</v>
      </c>
      <c r="C840" s="20">
        <v>131305985.74381</v>
      </c>
      <c r="D840" s="20">
        <v>57110844.572379999</v>
      </c>
      <c r="E840" s="20">
        <f t="shared" si="15"/>
        <v>43.494471519225705</v>
      </c>
    </row>
    <row r="841" spans="1:5" x14ac:dyDescent="0.25">
      <c r="A841" s="19" t="s">
        <v>1502</v>
      </c>
      <c r="B841" s="33" t="s">
        <v>1503</v>
      </c>
      <c r="C841" s="20">
        <v>131305985.74381</v>
      </c>
      <c r="D841" s="20">
        <v>57110844.572379999</v>
      </c>
      <c r="E841" s="20">
        <f t="shared" si="15"/>
        <v>43.494471519225705</v>
      </c>
    </row>
    <row r="842" spans="1:5" ht="30" x14ac:dyDescent="0.25">
      <c r="A842" s="19" t="s">
        <v>1504</v>
      </c>
      <c r="B842" s="33" t="s">
        <v>1505</v>
      </c>
      <c r="C842" s="20">
        <f>C839-C843-C844-C846-C847</f>
        <v>91006908.989059985</v>
      </c>
      <c r="D842" s="20">
        <v>40416157.44173</v>
      </c>
      <c r="E842" s="20">
        <f t="shared" si="15"/>
        <v>44.409988088474094</v>
      </c>
    </row>
    <row r="843" spans="1:5" ht="30" x14ac:dyDescent="0.25">
      <c r="A843" s="19" t="s">
        <v>1506</v>
      </c>
      <c r="B843" s="33" t="s">
        <v>1507</v>
      </c>
      <c r="C843" s="20">
        <v>24030523.288310003</v>
      </c>
      <c r="D843" s="20">
        <v>9113406.4136599991</v>
      </c>
      <c r="E843" s="20">
        <f t="shared" si="15"/>
        <v>37.924294466335439</v>
      </c>
    </row>
    <row r="844" spans="1:5" ht="30" x14ac:dyDescent="0.25">
      <c r="A844" s="19" t="s">
        <v>1508</v>
      </c>
      <c r="B844" s="33" t="s">
        <v>1509</v>
      </c>
      <c r="C844" s="20">
        <v>13079534.983990001</v>
      </c>
      <c r="D844" s="20">
        <v>6417891.6133199995</v>
      </c>
      <c r="E844" s="20">
        <f t="shared" si="15"/>
        <v>49.068194099987636</v>
      </c>
    </row>
    <row r="845" spans="1:5" ht="30" x14ac:dyDescent="0.25">
      <c r="A845" s="19" t="s">
        <v>1510</v>
      </c>
      <c r="B845" s="33" t="s">
        <v>1511</v>
      </c>
      <c r="C845" s="20" t="s">
        <v>11</v>
      </c>
      <c r="D845" s="20" t="s">
        <v>11</v>
      </c>
      <c r="E845" s="20"/>
    </row>
    <row r="846" spans="1:5" ht="30" x14ac:dyDescent="0.25">
      <c r="A846" s="19" t="s">
        <v>1512</v>
      </c>
      <c r="B846" s="33" t="s">
        <v>1513</v>
      </c>
      <c r="C846" s="20">
        <v>1927537.08118</v>
      </c>
      <c r="D846" s="20">
        <v>791226.14999000006</v>
      </c>
      <c r="E846" s="20">
        <f t="shared" si="15"/>
        <v>41.048556612235295</v>
      </c>
    </row>
    <row r="847" spans="1:5" ht="30" x14ac:dyDescent="0.25">
      <c r="A847" s="19" t="s">
        <v>1514</v>
      </c>
      <c r="B847" s="33" t="s">
        <v>1515</v>
      </c>
      <c r="C847" s="20">
        <v>1261481.40127</v>
      </c>
      <c r="D847" s="20">
        <v>372162.95368000004</v>
      </c>
      <c r="E847" s="20">
        <f t="shared" si="15"/>
        <v>29.502056336726323</v>
      </c>
    </row>
    <row r="848" spans="1:5" x14ac:dyDescent="0.25">
      <c r="A848" s="40"/>
      <c r="B848" s="41"/>
      <c r="C848" s="42"/>
      <c r="D848" s="42"/>
      <c r="E848" s="42"/>
    </row>
    <row r="849" spans="1:5" x14ac:dyDescent="0.25">
      <c r="A849" s="40"/>
      <c r="B849" s="41"/>
      <c r="C849" s="42"/>
      <c r="D849" s="42"/>
      <c r="E849" s="42"/>
    </row>
    <row r="850" spans="1:5" x14ac:dyDescent="0.25">
      <c r="A850" s="40"/>
      <c r="B850" s="41"/>
      <c r="C850" s="42"/>
      <c r="D850" s="42"/>
      <c r="E850" s="42"/>
    </row>
    <row r="852" spans="1:5" ht="26.25" x14ac:dyDescent="0.25">
      <c r="A852" s="38" t="s">
        <v>1681</v>
      </c>
      <c r="B852" s="38"/>
      <c r="C852" s="39"/>
      <c r="D852" s="43" t="s">
        <v>1682</v>
      </c>
    </row>
  </sheetData>
  <autoFilter ref="A8:E847"/>
  <mergeCells count="5">
    <mergeCell ref="A6:A7"/>
    <mergeCell ref="B6:B7"/>
    <mergeCell ref="A3:D4"/>
    <mergeCell ref="C6:E6"/>
    <mergeCell ref="B1:C2"/>
  </mergeCells>
  <pageMargins left="0.78740157480314965" right="0.31496062992125984" top="0.59055118110236227" bottom="0.39370078740157483" header="0" footer="0"/>
  <pageSetup paperSize="9" scale="65" orientation="portrait" r:id="rId1"/>
  <headerFooter differentFirst="1">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6D5D4DE-26E5-4B80-9F0B-9D402C1A86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Чижова Елена Анатольевна</dc:creator>
  <cp:lastModifiedBy>Чижова Елена Анатольевна</cp:lastModifiedBy>
  <cp:lastPrinted>2020-08-24T08:51:20Z</cp:lastPrinted>
  <dcterms:created xsi:type="dcterms:W3CDTF">2020-08-19T12:17:17Z</dcterms:created>
  <dcterms:modified xsi:type="dcterms:W3CDTF">2020-08-24T08:52:41Z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SV_0503317G_20160101_2.xlsx</vt:lpwstr>
  </property>
  <property fmtid="{D5CDD505-2E9C-101B-9397-08002B2CF9AE}" pid="3" name="Название отчета">
    <vt:lpwstr>SV_0503317G_20160101_2.xlsx</vt:lpwstr>
  </property>
  <property fmtid="{D5CDD505-2E9C-101B-9397-08002B2CF9AE}" pid="4" name="Версия клиента">
    <vt:lpwstr>19.2.2.31691</vt:lpwstr>
  </property>
  <property fmtid="{D5CDD505-2E9C-101B-9397-08002B2CF9AE}" pid="5" name="Версия базы">
    <vt:lpwstr>19.2.0.248066824</vt:lpwstr>
  </property>
  <property fmtid="{D5CDD505-2E9C-101B-9397-08002B2CF9AE}" pid="6" name="Тип сервера">
    <vt:lpwstr>MSSQL</vt:lpwstr>
  </property>
  <property fmtid="{D5CDD505-2E9C-101B-9397-08002B2CF9AE}" pid="7" name="Сервер">
    <vt:lpwstr>svodks.depfin</vt:lpwstr>
  </property>
  <property fmtid="{D5CDD505-2E9C-101B-9397-08002B2CF9AE}" pid="8" name="База">
    <vt:lpwstr>svod_smart</vt:lpwstr>
  </property>
  <property fmtid="{D5CDD505-2E9C-101B-9397-08002B2CF9AE}" pid="9" name="Пользователь">
    <vt:lpwstr>чижова</vt:lpwstr>
  </property>
  <property fmtid="{D5CDD505-2E9C-101B-9397-08002B2CF9AE}" pid="10" name="Шаблон">
    <vt:lpwstr>SV_0503317G_20160101.xlt</vt:lpwstr>
  </property>
  <property fmtid="{D5CDD505-2E9C-101B-9397-08002B2CF9AE}" pid="11" name="Локальная база">
    <vt:lpwstr>не используется</vt:lpwstr>
  </property>
</Properties>
</file>