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4.2019" sheetId="1" r:id="rId1"/>
  </sheets>
  <definedNames>
    <definedName name="_xlnm._FilterDatabase" localSheetId="0" hidden="1">'сводка мо 01.04.2019'!$A$18:$AJ$18</definedName>
  </definedNames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<sst xmlns="http://schemas.openxmlformats.org/spreadsheetml/2006/main" count="75" uniqueCount="63">
  <si>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</si>
  <si>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</si>
  <si>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</si>
  <si>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</si>
  <si>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</si>
  <si>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</si>
  <si>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</si>
  <si>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</si>
  <si>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</si>
  <si>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</si>
  <si>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</si>
  <si>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</si>
  <si>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</si>
  <si>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</si>
  <si>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</si>
  <si>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</si>
  <si>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</si>
  <si>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</si>
  <si>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</si>
  <si>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</si>
  <si>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</si>
  <si>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</si>
  <si>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</si>
  <si>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</si>
  <si>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</si>
  <si>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</si>
  <si>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</si>
  <si>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</si>
  <si>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</si>
  <si>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</si>
  <si>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</si>
  <si>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</si>
  <si>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</si>
  <si>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</si>
  <si>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</si>
  <si>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</si>
  <si>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</si>
  <si>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</si>
  <si>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</si>
  <si>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</si>
  <si>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</si>
  <si>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</si>
  <si>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</si>
  <si>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</si>
  <si>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</si>
  <si>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</si>
  <si>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</si>
  <si>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</si>
  <si>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</si>
  <si>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</si>
  <si>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</si>
  <si>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</si>
  <si>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</si>
  <si>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</si>
  <si>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</si>
  <si>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</si>
  <si>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</si>
  <si>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</si>
  <si>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</si>
  <si>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</si>
  <si>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Г.А. Яковлева</t>
  </si>
  <si>
    <t>Заместитель начальника управления сводного бюджетного
планирования и анализа исполнения бюджета</t>
  </si>
  <si>
    <t>КОНСОЛИДИРОВАННЫХ БЮДЖЕТОВ МУНИЦИПАЛЬНЫХ ОБРАЗОВАНИЙ НА 1 апреля 2019 года по отчетным данным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</si>
</sst>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6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35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2" applyNumberFormat="1" applyFont="1" applyFill="1" applyBorder="1" applyAlignment="1" applyProtection="1">
      <alignment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7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2" fontId="40" fillId="0" borderId="21" xfId="52" applyNumberFormat="1" applyFont="1" applyFill="1" applyBorder="1" applyAlignment="1" applyProtection="1">
      <alignment vertical="center" wrapText="1"/>
      <protection locked="0"/>
    </xf>
    <xf numFmtId="172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3" fontId="41" fillId="0" borderId="21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10" fontId="36" fillId="0" borderId="24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72" fontId="34" fillId="0" borderId="26" xfId="52" applyNumberFormat="1" applyFont="1" applyFill="1" applyBorder="1" applyAlignment="1" applyProtection="1">
      <alignment vertical="center" wrapText="1"/>
      <protection locked="0"/>
    </xf>
    <xf numFmtId="10" fontId="36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72" fontId="34" fillId="0" borderId="29" xfId="52" applyNumberFormat="1" applyFont="1" applyFill="1" applyBorder="1" applyAlignment="1" applyProtection="1">
      <alignment vertical="center" wrapText="1"/>
      <protection locked="0"/>
    </xf>
    <xf numFmtId="10" fontId="36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72" fontId="34" fillId="0" borderId="32" xfId="52" applyNumberFormat="1" applyFont="1" applyFill="1" applyBorder="1" applyAlignment="1" applyProtection="1">
      <alignment vertical="center" wrapText="1"/>
      <protection locked="0"/>
    </xf>
    <xf numFmtId="0" fontId="12" fillId="0" borderId="33" xfId="52" applyFont="1" applyFill="1" applyBorder="1" applyAlignment="1" applyProtection="1">
      <alignment horizontal="center" vertical="top"/>
      <protection locked="0"/>
    </xf>
    <xf numFmtId="172" fontId="42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21" xfId="52" applyNumberFormat="1" applyFont="1" applyFill="1" applyBorder="1" applyAlignment="1" applyProtection="1">
      <alignment vertical="center" wrapText="1"/>
      <protection locked="0"/>
    </xf>
    <xf numFmtId="172" fontId="11" fillId="0" borderId="35" xfId="52" applyNumberFormat="1" applyFont="1" applyFill="1" applyBorder="1" applyAlignment="1" applyProtection="1">
      <alignment vertical="center" wrapText="1"/>
      <protection locked="0"/>
    </xf>
    <xf numFmtId="172" fontId="11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40" fillId="0" borderId="37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3" fontId="11" fillId="0" borderId="35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4" fillId="0" borderId="0" xfId="52" applyNumberFormat="1" applyFont="1" applyFill="1" applyBorder="1" applyAlignment="1" applyProtection="1">
      <alignment vertical="center" wrapText="1"/>
      <protection locked="0"/>
    </xf>
    <xf numFmtId="172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39" xfId="52" applyNumberFormat="1" applyFont="1" applyFill="1" applyBorder="1" applyAlignment="1" applyProtection="1">
      <alignment vertical="center" wrapText="1"/>
      <protection locked="0"/>
    </xf>
    <xf numFmtId="3" fontId="36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3" xfId="52" applyNumberFormat="1" applyFont="1" applyFill="1" applyBorder="1" applyAlignment="1" applyProtection="1">
      <alignment vertical="center" wrapText="1"/>
      <protection locked="0"/>
    </xf>
    <xf numFmtId="3" fontId="37" fillId="0" borderId="44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7" xfId="52" applyNumberFormat="1" applyFont="1" applyFill="1" applyBorder="1" applyAlignment="1" applyProtection="1">
      <alignment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4" fontId="0" fillId="0" borderId="44" xfId="52" applyNumberFormat="1" applyFont="1" applyFill="1" applyBorder="1">
      <alignment/>
      <protection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4" fontId="3" fillId="0" borderId="48" xfId="53" applyNumberFormat="1" applyFill="1" applyBorder="1">
      <alignment/>
      <protection/>
    </xf>
    <xf numFmtId="4" fontId="3" fillId="0" borderId="49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1" xfId="54" applyNumberFormat="1" applyFill="1" applyBorder="1">
      <alignment/>
      <protection/>
    </xf>
    <xf numFmtId="0" fontId="0" fillId="0" borderId="0" xfId="52" applyFill="1" applyBorder="1">
      <alignment/>
      <protection/>
    </xf>
    <xf numFmtId="0" fontId="0" fillId="25" borderId="0" xfId="52" applyFill="1">
      <alignment/>
      <protection/>
    </xf>
    <xf numFmtId="0" fontId="33" fillId="25" borderId="0" xfId="52" applyFont="1" applyFill="1" applyBorder="1" applyAlignment="1" applyProtection="1">
      <alignment horizontal="left" vertical="top"/>
      <protection locked="0"/>
    </xf>
    <xf numFmtId="3" fontId="9" fillId="25" borderId="50" xfId="52" applyNumberFormat="1" applyFont="1" applyFill="1" applyBorder="1" applyAlignment="1" applyProtection="1">
      <alignment horizontal="center" vertical="center" wrapText="1"/>
      <protection locked="0"/>
    </xf>
    <xf numFmtId="3" fontId="9" fillId="25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25" borderId="16" xfId="52" applyNumberFormat="1" applyFont="1" applyFill="1" applyBorder="1" applyAlignment="1" applyProtection="1">
      <alignment horizontal="center" vertical="center" wrapText="1"/>
      <protection locked="0"/>
    </xf>
    <xf numFmtId="3" fontId="37" fillId="25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25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25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25" borderId="20" xfId="52" applyNumberFormat="1" applyFont="1" applyFill="1" applyBorder="1" applyAlignment="1" applyProtection="1">
      <alignment vertical="center" wrapText="1"/>
      <protection locked="0"/>
    </xf>
    <xf numFmtId="3" fontId="10" fillId="25" borderId="21" xfId="52" applyNumberFormat="1" applyFont="1" applyFill="1" applyBorder="1" applyAlignment="1" applyProtection="1">
      <alignment vertical="center" wrapText="1"/>
      <protection locked="0"/>
    </xf>
    <xf numFmtId="3" fontId="10" fillId="25" borderId="22" xfId="52" applyNumberFormat="1" applyFont="1" applyFill="1" applyBorder="1" applyAlignment="1" applyProtection="1">
      <alignment vertical="center" wrapText="1"/>
      <protection locked="0"/>
    </xf>
    <xf numFmtId="3" fontId="40" fillId="25" borderId="21" xfId="52" applyNumberFormat="1" applyFont="1" applyFill="1" applyBorder="1" applyAlignment="1" applyProtection="1">
      <alignment vertical="center" wrapText="1"/>
      <protection locked="0"/>
    </xf>
    <xf numFmtId="172" fontId="40" fillId="25" borderId="21" xfId="52" applyNumberFormat="1" applyFont="1" applyFill="1" applyBorder="1" applyAlignment="1" applyProtection="1">
      <alignment vertical="center" wrapText="1"/>
      <protection locked="0"/>
    </xf>
    <xf numFmtId="172" fontId="40" fillId="25" borderId="22" xfId="52" applyNumberFormat="1" applyFont="1" applyFill="1" applyBorder="1" applyAlignment="1" applyProtection="1">
      <alignment horizontal="right" vertical="center" wrapText="1"/>
      <protection locked="0"/>
    </xf>
    <xf numFmtId="3" fontId="40" fillId="25" borderId="20" xfId="52" applyNumberFormat="1" applyFont="1" applyFill="1" applyBorder="1" applyAlignment="1" applyProtection="1">
      <alignment vertical="center" wrapText="1"/>
      <protection locked="0"/>
    </xf>
    <xf numFmtId="3" fontId="11" fillId="25" borderId="21" xfId="52" applyNumberFormat="1" applyFont="1" applyFill="1" applyBorder="1" applyAlignment="1" applyProtection="1">
      <alignment vertical="center" wrapText="1"/>
      <protection locked="0"/>
    </xf>
    <xf numFmtId="172" fontId="11" fillId="25" borderId="37" xfId="52" applyNumberFormat="1" applyFont="1" applyFill="1" applyBorder="1" applyAlignment="1" applyProtection="1">
      <alignment vertical="center" wrapText="1"/>
      <protection locked="0"/>
    </xf>
    <xf numFmtId="172" fontId="11" fillId="25" borderId="35" xfId="52" applyNumberFormat="1" applyFont="1" applyFill="1" applyBorder="1" applyAlignment="1" applyProtection="1">
      <alignment vertical="center" wrapText="1"/>
      <protection locked="0"/>
    </xf>
    <xf numFmtId="172" fontId="6" fillId="25" borderId="0" xfId="52" applyNumberFormat="1" applyFont="1" applyFill="1" applyBorder="1" applyAlignment="1" applyProtection="1">
      <alignment vertical="center" wrapText="1"/>
      <protection locked="0"/>
    </xf>
    <xf numFmtId="0" fontId="1" fillId="25" borderId="0" xfId="52" applyFont="1" applyFill="1" applyBorder="1" applyAlignment="1" applyProtection="1">
      <alignment horizontal="left" vertical="top"/>
      <protection locked="0"/>
    </xf>
    <xf numFmtId="0" fontId="13" fillId="25" borderId="0" xfId="52" applyFont="1" applyFill="1">
      <alignment/>
      <protection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25" borderId="51" xfId="52" applyFont="1" applyFill="1" applyBorder="1" applyAlignment="1" applyProtection="1">
      <alignment horizontal="center" vertical="top"/>
      <protection locked="0"/>
    </xf>
    <xf numFmtId="0" fontId="12" fillId="25" borderId="52" xfId="52" applyFont="1" applyFill="1" applyBorder="1" applyAlignment="1" applyProtection="1">
      <alignment horizontal="center" vertical="top"/>
      <protection locked="0"/>
    </xf>
    <xf numFmtId="0" fontId="12" fillId="25" borderId="53" xfId="52" applyFont="1" applyFill="1" applyBorder="1" applyAlignment="1" applyProtection="1">
      <alignment horizontal="center" vertical="top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1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V19" sqref="V19:V61"/>
    </sheetView>
  </sheetViews>
  <sheetFormatPr defaultColWidth="9.140625" defaultRowHeight="12.75"/>
  <cols>
    <col min="1" max="10" width="0" style="64" hidden="1" customWidth="1"/>
    <col min="11" max="11" width="4.7109375" style="64" hidden="1" customWidth="1"/>
    <col min="12" max="12" width="39.140625" style="64" customWidth="1"/>
    <col min="13" max="13" width="20.140625" style="64" hidden="1" customWidth="1"/>
    <col min="14" max="14" width="21.421875" style="87" customWidth="1"/>
    <col min="15" max="15" width="21.8515625" style="87" customWidth="1"/>
    <col min="16" max="16" width="19.28125" style="87" customWidth="1"/>
    <col min="17" max="17" width="25.140625" style="87" customWidth="1"/>
    <col min="18" max="18" width="22.8515625" style="87" customWidth="1"/>
    <col min="19" max="19" width="18.57421875" style="87" customWidth="1"/>
    <col min="20" max="20" width="20.57421875" style="87" customWidth="1"/>
    <col min="21" max="21" width="16.8515625" style="64" customWidth="1"/>
    <col min="22" max="22" width="22.00390625" style="64" customWidth="1"/>
    <col min="23" max="23" width="19.00390625" style="64" customWidth="1"/>
    <col min="24" max="25" width="9.140625" style="64" hidden="1" customWidth="1"/>
    <col min="26" max="26" width="21.140625" style="64" customWidth="1"/>
    <col min="27" max="27" width="14.28125" style="64" hidden="1" customWidth="1"/>
    <col min="28" max="28" width="19.00390625" style="64" customWidth="1"/>
    <col min="29" max="29" width="22.28125" style="64" customWidth="1"/>
    <col min="30" max="34" width="0" style="64" hidden="1" customWidth="1"/>
    <col min="35" max="35" width="17.140625" style="64" hidden="1" customWidth="1"/>
    <col min="36" max="36" width="17.00390625" style="64" hidden="1" customWidth="1"/>
    <col min="37" max="16384" width="9.140625" style="64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 t="s">
        <v>58</v>
      </c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109" t="s">
        <v>62</v>
      </c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88"/>
      <c r="O5" s="88"/>
      <c r="P5" s="88"/>
      <c r="Q5" s="88"/>
      <c r="R5" s="88"/>
      <c r="S5" s="88"/>
      <c r="T5" s="88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88"/>
      <c r="O6" s="88"/>
      <c r="P6" s="88"/>
      <c r="Q6" s="88"/>
      <c r="R6" s="88"/>
      <c r="S6" s="88"/>
      <c r="T6" s="88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88"/>
      <c r="O7" s="88"/>
      <c r="P7" s="88"/>
      <c r="Q7" s="88"/>
      <c r="R7" s="88"/>
      <c r="S7" s="88"/>
      <c r="T7" s="88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88"/>
      <c r="O8" s="88"/>
      <c r="P8" s="88"/>
      <c r="Q8" s="88"/>
      <c r="R8" s="88"/>
      <c r="S8" s="88"/>
      <c r="T8" s="88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88"/>
      <c r="O9" s="88"/>
      <c r="P9" s="88"/>
      <c r="Q9" s="88"/>
      <c r="R9" s="88"/>
      <c r="S9" s="88"/>
      <c r="T9" s="88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88"/>
      <c r="O10" s="88"/>
      <c r="P10" s="88"/>
      <c r="Q10" s="88"/>
      <c r="R10" s="88"/>
      <c r="S10" s="88"/>
      <c r="T10" s="88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88"/>
      <c r="O11" s="88"/>
      <c r="P11" s="88"/>
      <c r="Q11" s="88"/>
      <c r="R11" s="88"/>
      <c r="S11" s="88"/>
      <c r="T11" s="88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88"/>
      <c r="O12" s="88"/>
      <c r="P12" s="88"/>
      <c r="Q12" s="88"/>
      <c r="R12" s="88"/>
      <c r="S12" s="88"/>
      <c r="T12" s="88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88"/>
      <c r="O13" s="88"/>
      <c r="P13" s="88"/>
      <c r="Q13" s="88"/>
      <c r="R13" s="88"/>
      <c r="S13" s="88"/>
      <c r="T13" s="88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88"/>
      <c r="O14" s="88"/>
      <c r="P14" s="88"/>
      <c r="Q14" s="88"/>
      <c r="R14" s="88"/>
      <c r="S14" s="88"/>
      <c r="T14" s="88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110" t="s">
        <v>7</v>
      </c>
      <c r="O15" s="111"/>
      <c r="P15" s="111"/>
      <c r="Q15" s="111"/>
      <c r="R15" s="112"/>
      <c r="S15" s="113" t="s">
        <v>8</v>
      </c>
      <c r="T15" s="114"/>
      <c r="U15" s="114"/>
      <c r="V15" s="114"/>
      <c r="W15" s="115"/>
      <c r="X15" s="10"/>
      <c r="Y15" s="11"/>
      <c r="Z15" s="116" t="s">
        <v>9</v>
      </c>
      <c r="AA15" s="117"/>
      <c r="AB15" s="117"/>
      <c r="AC15" s="11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5" t="s">
        <v>0</v>
      </c>
      <c r="L16" s="13" t="s">
        <v>1</v>
      </c>
      <c r="M16" s="66"/>
      <c r="N16" s="89" t="s">
        <v>2</v>
      </c>
      <c r="O16" s="90" t="s">
        <v>3</v>
      </c>
      <c r="P16" s="90" t="s">
        <v>4</v>
      </c>
      <c r="Q16" s="90" t="s">
        <v>5</v>
      </c>
      <c r="R16" s="91" t="s">
        <v>57</v>
      </c>
      <c r="S16" s="89" t="s">
        <v>2</v>
      </c>
      <c r="T16" s="90" t="s">
        <v>3</v>
      </c>
      <c r="U16" s="14" t="s">
        <v>4</v>
      </c>
      <c r="V16" s="14" t="s">
        <v>5</v>
      </c>
      <c r="W16" s="15" t="s">
        <v>57</v>
      </c>
      <c r="X16" s="16"/>
      <c r="Y16" s="17"/>
      <c r="Z16" s="18" t="s">
        <v>2</v>
      </c>
      <c r="AA16" s="18" t="s">
        <v>6</v>
      </c>
      <c r="AB16" s="18" t="s">
        <v>3</v>
      </c>
      <c r="AC16" s="19" t="s">
        <v>5</v>
      </c>
      <c r="AD16" s="67" t="s">
        <v>2</v>
      </c>
      <c r="AE16" s="68" t="s">
        <v>6</v>
      </c>
      <c r="AF16" s="68" t="s">
        <v>3</v>
      </c>
      <c r="AG16" s="69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0"/>
      <c r="L17" s="20">
        <v>1</v>
      </c>
      <c r="M17" s="71"/>
      <c r="N17" s="92">
        <v>2</v>
      </c>
      <c r="O17" s="93">
        <v>3</v>
      </c>
      <c r="P17" s="93">
        <v>4</v>
      </c>
      <c r="Q17" s="93">
        <v>5</v>
      </c>
      <c r="R17" s="94">
        <v>6</v>
      </c>
      <c r="S17" s="92">
        <v>7</v>
      </c>
      <c r="T17" s="93">
        <v>8</v>
      </c>
      <c r="U17" s="21">
        <v>9</v>
      </c>
      <c r="V17" s="21">
        <v>10</v>
      </c>
      <c r="W17" s="22">
        <v>11</v>
      </c>
      <c r="X17" s="23"/>
      <c r="Y17" s="21"/>
      <c r="Z17" s="24">
        <v>12</v>
      </c>
      <c r="AA17" s="24"/>
      <c r="AB17" s="24">
        <v>13</v>
      </c>
      <c r="AC17" s="25">
        <v>14</v>
      </c>
      <c r="AD17" s="72"/>
      <c r="AE17" s="73"/>
      <c r="AF17" s="73"/>
      <c r="AG17" s="74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0"/>
      <c r="L18" s="26"/>
      <c r="M18" s="75"/>
      <c r="N18" s="95"/>
      <c r="O18" s="96"/>
      <c r="P18" s="96"/>
      <c r="Q18" s="96"/>
      <c r="R18" s="97"/>
      <c r="S18" s="95"/>
      <c r="T18" s="96"/>
      <c r="U18" s="27"/>
      <c r="V18" s="27"/>
      <c r="W18" s="28"/>
      <c r="X18" s="29"/>
      <c r="Y18" s="27"/>
      <c r="Z18" s="30"/>
      <c r="AA18" s="30"/>
      <c r="AB18" s="30"/>
      <c r="AC18" s="31"/>
      <c r="AD18" s="72"/>
      <c r="AE18" s="73"/>
      <c r="AF18" s="73"/>
      <c r="AG18" s="74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6">
        <v>1</v>
      </c>
      <c r="L19" s="32" t="s">
        <v>10</v>
      </c>
      <c r="M19" s="77">
        <v>336182530</v>
      </c>
      <c r="N19" s="98">
        <v>717775.1</v>
      </c>
      <c r="O19" s="98">
        <v>166991.57631</v>
      </c>
      <c r="P19" s="99">
        <f aca="true" t="shared" si="0" ref="P19:P62">O19/N19*100</f>
        <v>23.265167085066064</v>
      </c>
      <c r="Q19" s="98">
        <v>168718.84434</v>
      </c>
      <c r="R19" s="100">
        <f aca="true" t="shared" si="1" ref="R19:R61">O19/Q19*100</f>
        <v>98.97624474802635</v>
      </c>
      <c r="S19" s="101">
        <v>803854.4</v>
      </c>
      <c r="T19" s="98">
        <v>140153.4663</v>
      </c>
      <c r="U19" s="34">
        <f aca="true" t="shared" si="2" ref="U19:U62">T19/S19*100</f>
        <v>17.435180587429763</v>
      </c>
      <c r="V19" s="33">
        <v>165014.99774000002</v>
      </c>
      <c r="W19" s="35">
        <f>T19/V19*100</f>
        <v>84.93377463836819</v>
      </c>
      <c r="X19" s="36"/>
      <c r="Y19" s="33"/>
      <c r="Z19" s="37">
        <f aca="true" t="shared" si="3" ref="Z19:AA61">N19-S19</f>
        <v>-86079.30000000005</v>
      </c>
      <c r="AA19" s="37">
        <f t="shared" si="3"/>
        <v>26838.110010000004</v>
      </c>
      <c r="AB19" s="37">
        <f aca="true" t="shared" si="4" ref="AB19:AB61">O19-T19</f>
        <v>26838.110010000004</v>
      </c>
      <c r="AC19" s="38">
        <f>Q19-V19</f>
        <v>3703.84659999999</v>
      </c>
      <c r="AD19" s="39">
        <v>0.0657040774982504</v>
      </c>
      <c r="AE19" s="40">
        <v>0.09746784036640826</v>
      </c>
      <c r="AF19" s="40">
        <v>-1.5905153841280204</v>
      </c>
      <c r="AG19" s="41">
        <v>-1.3465852853843616</v>
      </c>
      <c r="AH19" s="6"/>
      <c r="AI19" s="78">
        <v>-20084000</v>
      </c>
      <c r="AJ19" s="79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0">
        <v>16</v>
      </c>
      <c r="L20" s="32" t="s">
        <v>11</v>
      </c>
      <c r="M20" s="77">
        <v>316045296</v>
      </c>
      <c r="N20" s="98">
        <v>736816</v>
      </c>
      <c r="O20" s="98">
        <v>161067.89903</v>
      </c>
      <c r="P20" s="99">
        <f t="shared" si="0"/>
        <v>21.859989336550782</v>
      </c>
      <c r="Q20" s="98">
        <v>164131.03532</v>
      </c>
      <c r="R20" s="100">
        <f t="shared" si="1"/>
        <v>98.13372511540678</v>
      </c>
      <c r="S20" s="101">
        <v>799350.2</v>
      </c>
      <c r="T20" s="98">
        <v>160779.39895</v>
      </c>
      <c r="U20" s="34">
        <f t="shared" si="2"/>
        <v>20.11376227215556</v>
      </c>
      <c r="V20" s="33">
        <v>171296.89831999998</v>
      </c>
      <c r="W20" s="35">
        <f aca="true" t="shared" si="5" ref="W20:W61">T20/V20*100</f>
        <v>93.86007600070363</v>
      </c>
      <c r="X20" s="36"/>
      <c r="Y20" s="33"/>
      <c r="Z20" s="37">
        <f t="shared" si="3"/>
        <v>-62534.19999999995</v>
      </c>
      <c r="AA20" s="37">
        <f t="shared" si="3"/>
        <v>288.500079999998</v>
      </c>
      <c r="AB20" s="37">
        <f t="shared" si="4"/>
        <v>288.500079999998</v>
      </c>
      <c r="AC20" s="38">
        <f aca="true" t="shared" si="6" ref="AC20:AC62">Q20-V20</f>
        <v>-7165.862999999983</v>
      </c>
      <c r="AD20" s="39">
        <v>0.04077711047735438</v>
      </c>
      <c r="AE20" s="40">
        <v>0.07334219344112561</v>
      </c>
      <c r="AF20" s="40">
        <v>-0.8576123716692488</v>
      </c>
      <c r="AG20" s="41">
        <v>-1.1235520781936514</v>
      </c>
      <c r="AH20" s="6"/>
      <c r="AI20" s="78">
        <v>-32154590.13</v>
      </c>
      <c r="AJ20" s="79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0">
        <v>31</v>
      </c>
      <c r="L21" s="32" t="s">
        <v>12</v>
      </c>
      <c r="M21" s="77">
        <v>329283383</v>
      </c>
      <c r="N21" s="98">
        <v>912930.3</v>
      </c>
      <c r="O21" s="98">
        <v>204433.74704</v>
      </c>
      <c r="P21" s="99">
        <f t="shared" si="0"/>
        <v>22.39313856052318</v>
      </c>
      <c r="Q21" s="98">
        <v>225680.50963</v>
      </c>
      <c r="R21" s="100">
        <f t="shared" si="1"/>
        <v>90.58546853477344</v>
      </c>
      <c r="S21" s="101">
        <v>946558.7</v>
      </c>
      <c r="T21" s="98">
        <v>172766.50613999998</v>
      </c>
      <c r="U21" s="34">
        <f t="shared" si="2"/>
        <v>18.252064678080714</v>
      </c>
      <c r="V21" s="33">
        <v>182355.2561</v>
      </c>
      <c r="W21" s="35">
        <f t="shared" si="5"/>
        <v>94.74172000024956</v>
      </c>
      <c r="X21" s="36"/>
      <c r="Y21" s="33"/>
      <c r="Z21" s="37">
        <f t="shared" si="3"/>
        <v>-33628.39999999991</v>
      </c>
      <c r="AA21" s="37">
        <f t="shared" si="3"/>
        <v>31667.240900000004</v>
      </c>
      <c r="AB21" s="37">
        <f t="shared" si="4"/>
        <v>31667.240900000004</v>
      </c>
      <c r="AC21" s="38">
        <f t="shared" si="6"/>
        <v>43325.25352999999</v>
      </c>
      <c r="AD21" s="39">
        <v>0.046659512208128084</v>
      </c>
      <c r="AE21" s="40">
        <v>0.08078802952225422</v>
      </c>
      <c r="AF21" s="40">
        <v>-1.3064628840107064</v>
      </c>
      <c r="AG21" s="41">
        <v>-1.1863370547581074</v>
      </c>
      <c r="AH21" s="6"/>
      <c r="AI21" s="78">
        <v>-23525100</v>
      </c>
      <c r="AJ21" s="79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0">
        <v>2</v>
      </c>
      <c r="L22" s="32" t="s">
        <v>13</v>
      </c>
      <c r="M22" s="77">
        <v>2764152159</v>
      </c>
      <c r="N22" s="98">
        <v>8089956.7</v>
      </c>
      <c r="O22" s="98">
        <v>1683502.18316</v>
      </c>
      <c r="P22" s="99">
        <f t="shared" si="0"/>
        <v>20.809779898574735</v>
      </c>
      <c r="Q22" s="98">
        <v>1438599.64597</v>
      </c>
      <c r="R22" s="100">
        <f t="shared" si="1"/>
        <v>117.023675619277</v>
      </c>
      <c r="S22" s="101">
        <v>8558104.2</v>
      </c>
      <c r="T22" s="98">
        <v>1513489.61349</v>
      </c>
      <c r="U22" s="34">
        <f t="shared" si="2"/>
        <v>17.684870131518146</v>
      </c>
      <c r="V22" s="33">
        <v>1318333.6470599999</v>
      </c>
      <c r="W22" s="35">
        <f t="shared" si="5"/>
        <v>114.80323034045404</v>
      </c>
      <c r="X22" s="36"/>
      <c r="Y22" s="33"/>
      <c r="Z22" s="37">
        <f>N22-S22</f>
        <v>-468147.49999999907</v>
      </c>
      <c r="AA22" s="37">
        <f t="shared" si="3"/>
        <v>170012.5696700001</v>
      </c>
      <c r="AB22" s="37">
        <f t="shared" si="4"/>
        <v>170012.5696700001</v>
      </c>
      <c r="AC22" s="38">
        <f t="shared" si="6"/>
        <v>120265.99891000008</v>
      </c>
      <c r="AD22" s="39">
        <v>0.05264114157869501</v>
      </c>
      <c r="AE22" s="40">
        <v>0.08801779244764033</v>
      </c>
      <c r="AF22" s="40">
        <v>-0.7809643293817446</v>
      </c>
      <c r="AG22" s="41">
        <v>-0.9574920297555791</v>
      </c>
      <c r="AH22" s="6"/>
      <c r="AI22" s="78">
        <v>-156394000</v>
      </c>
      <c r="AJ22" s="79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0">
        <v>3</v>
      </c>
      <c r="L23" s="32" t="s">
        <v>14</v>
      </c>
      <c r="M23" s="77">
        <v>303198522</v>
      </c>
      <c r="N23" s="98">
        <v>697203.4</v>
      </c>
      <c r="O23" s="98">
        <v>158390.60351</v>
      </c>
      <c r="P23" s="99">
        <f t="shared" si="0"/>
        <v>22.71799069109531</v>
      </c>
      <c r="Q23" s="98">
        <v>159657.33365000002</v>
      </c>
      <c r="R23" s="100">
        <f t="shared" si="1"/>
        <v>99.20659445385894</v>
      </c>
      <c r="S23" s="101">
        <v>987920.63989</v>
      </c>
      <c r="T23" s="98">
        <v>170723.23835</v>
      </c>
      <c r="U23" s="34">
        <f t="shared" si="2"/>
        <v>17.281068079416702</v>
      </c>
      <c r="V23" s="33">
        <v>167761.59409</v>
      </c>
      <c r="W23" s="35">
        <f t="shared" si="5"/>
        <v>101.76538872086012</v>
      </c>
      <c r="X23" s="36"/>
      <c r="Y23" s="33"/>
      <c r="Z23" s="37">
        <f t="shared" si="3"/>
        <v>-290717.23988999997</v>
      </c>
      <c r="AA23" s="37">
        <f t="shared" si="3"/>
        <v>-12332.634840000013</v>
      </c>
      <c r="AB23" s="37">
        <f t="shared" si="4"/>
        <v>-12332.634840000013</v>
      </c>
      <c r="AC23" s="38">
        <f t="shared" si="6"/>
        <v>-8104.260439999984</v>
      </c>
      <c r="AD23" s="39">
        <v>0.05305699273247036</v>
      </c>
      <c r="AE23" s="40">
        <v>0.09998672155092285</v>
      </c>
      <c r="AF23" s="40">
        <v>-4.928972390007813</v>
      </c>
      <c r="AG23" s="41">
        <v>-1.2989623865110247</v>
      </c>
      <c r="AH23" s="6"/>
      <c r="AI23" s="78">
        <v>-16626000.81</v>
      </c>
      <c r="AJ23" s="79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0">
        <v>32</v>
      </c>
      <c r="L24" s="32" t="s">
        <v>15</v>
      </c>
      <c r="M24" s="77">
        <v>138701520</v>
      </c>
      <c r="N24" s="98">
        <v>248199.82522</v>
      </c>
      <c r="O24" s="98">
        <v>57988.850640000004</v>
      </c>
      <c r="P24" s="99">
        <f t="shared" si="0"/>
        <v>23.36377577566773</v>
      </c>
      <c r="Q24" s="98">
        <v>60398.247619999995</v>
      </c>
      <c r="R24" s="100">
        <f t="shared" si="1"/>
        <v>96.01081641447797</v>
      </c>
      <c r="S24" s="101">
        <v>257029.19609</v>
      </c>
      <c r="T24" s="98">
        <v>52654.906520000004</v>
      </c>
      <c r="U24" s="34">
        <f t="shared" si="2"/>
        <v>20.48596319834523</v>
      </c>
      <c r="V24" s="33">
        <v>49375.81748</v>
      </c>
      <c r="W24" s="35">
        <f t="shared" si="5"/>
        <v>106.64108303893545</v>
      </c>
      <c r="X24" s="36"/>
      <c r="Y24" s="33"/>
      <c r="Z24" s="37">
        <f t="shared" si="3"/>
        <v>-8829.370870000013</v>
      </c>
      <c r="AA24" s="37">
        <f t="shared" si="3"/>
        <v>5333.94412</v>
      </c>
      <c r="AB24" s="37">
        <f t="shared" si="4"/>
        <v>5333.94412</v>
      </c>
      <c r="AC24" s="38">
        <f t="shared" si="6"/>
        <v>11022.430139999997</v>
      </c>
      <c r="AD24" s="39">
        <v>0.049568551283218514</v>
      </c>
      <c r="AE24" s="40">
        <v>0.09525568375112994</v>
      </c>
      <c r="AF24" s="40">
        <v>-5.384875528323849</v>
      </c>
      <c r="AG24" s="41">
        <v>-1.7695113056163385</v>
      </c>
      <c r="AH24" s="6"/>
      <c r="AI24" s="78">
        <v>-5631000</v>
      </c>
      <c r="AJ24" s="79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0">
        <v>17</v>
      </c>
      <c r="L25" s="32" t="s">
        <v>16</v>
      </c>
      <c r="M25" s="77">
        <v>225153992</v>
      </c>
      <c r="N25" s="98">
        <v>541398.45</v>
      </c>
      <c r="O25" s="98">
        <v>131524.44451</v>
      </c>
      <c r="P25" s="99">
        <f t="shared" si="0"/>
        <v>24.29346528605688</v>
      </c>
      <c r="Q25" s="98">
        <v>135073.7819</v>
      </c>
      <c r="R25" s="100">
        <f t="shared" si="1"/>
        <v>97.37229731775209</v>
      </c>
      <c r="S25" s="101">
        <v>600183.82058</v>
      </c>
      <c r="T25" s="98">
        <v>125484.91576</v>
      </c>
      <c r="U25" s="34">
        <f t="shared" si="2"/>
        <v>20.90774716964797</v>
      </c>
      <c r="V25" s="33">
        <v>115687.30303</v>
      </c>
      <c r="W25" s="35">
        <f t="shared" si="5"/>
        <v>108.46904757340509</v>
      </c>
      <c r="X25" s="36"/>
      <c r="Y25" s="33"/>
      <c r="Z25" s="37">
        <f t="shared" si="3"/>
        <v>-58785.370580000104</v>
      </c>
      <c r="AA25" s="37">
        <f t="shared" si="3"/>
        <v>6039.528749999998</v>
      </c>
      <c r="AB25" s="37">
        <f t="shared" si="4"/>
        <v>6039.528749999998</v>
      </c>
      <c r="AC25" s="38">
        <f t="shared" si="6"/>
        <v>19386.478870000006</v>
      </c>
      <c r="AD25" s="39">
        <v>0.05114436290694342</v>
      </c>
      <c r="AE25" s="40">
        <v>0.08815634059916246</v>
      </c>
      <c r="AF25" s="40">
        <v>-1.8593154022717286</v>
      </c>
      <c r="AG25" s="41">
        <v>-1.5755363360664945</v>
      </c>
      <c r="AH25" s="6"/>
      <c r="AI25" s="78">
        <v>-14625804.67</v>
      </c>
      <c r="AJ25" s="79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0">
        <v>33</v>
      </c>
      <c r="L26" s="32" t="s">
        <v>17</v>
      </c>
      <c r="M26" s="77">
        <v>63290100</v>
      </c>
      <c r="N26" s="98">
        <v>133943.95</v>
      </c>
      <c r="O26" s="98">
        <v>31612.61072</v>
      </c>
      <c r="P26" s="99">
        <f t="shared" si="0"/>
        <v>23.60137260398846</v>
      </c>
      <c r="Q26" s="98">
        <v>31814.90223</v>
      </c>
      <c r="R26" s="100">
        <f t="shared" si="1"/>
        <v>99.3641611451842</v>
      </c>
      <c r="S26" s="101">
        <v>141951.56444999998</v>
      </c>
      <c r="T26" s="98">
        <v>31340.24864</v>
      </c>
      <c r="U26" s="34">
        <f t="shared" si="2"/>
        <v>22.078128382332178</v>
      </c>
      <c r="V26" s="33">
        <v>32101.46138</v>
      </c>
      <c r="W26" s="35">
        <f t="shared" si="5"/>
        <v>97.62872870182086</v>
      </c>
      <c r="X26" s="36"/>
      <c r="Y26" s="33"/>
      <c r="Z26" s="37">
        <f>N26-S26</f>
        <v>-8007.614449999965</v>
      </c>
      <c r="AA26" s="37">
        <f t="shared" si="3"/>
        <v>272.36207999999897</v>
      </c>
      <c r="AB26" s="37">
        <f t="shared" si="4"/>
        <v>272.36207999999897</v>
      </c>
      <c r="AC26" s="38">
        <f t="shared" si="6"/>
        <v>-286.55915000000095</v>
      </c>
      <c r="AD26" s="39">
        <v>0.05764443575200461</v>
      </c>
      <c r="AE26" s="40">
        <v>0.10015325279915756</v>
      </c>
      <c r="AF26" s="40">
        <v>-1.9610181651430434</v>
      </c>
      <c r="AG26" s="41">
        <v>-1.9289544235924934</v>
      </c>
      <c r="AH26" s="6"/>
      <c r="AI26" s="78">
        <v>-2541500</v>
      </c>
      <c r="AJ26" s="79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0">
        <v>4</v>
      </c>
      <c r="L27" s="32" t="s">
        <v>18</v>
      </c>
      <c r="M27" s="77">
        <v>223646059</v>
      </c>
      <c r="N27" s="98">
        <v>732690.7213099999</v>
      </c>
      <c r="O27" s="98">
        <v>147143.65232</v>
      </c>
      <c r="P27" s="99">
        <f t="shared" si="0"/>
        <v>20.082641698657984</v>
      </c>
      <c r="Q27" s="98">
        <v>158312.89822</v>
      </c>
      <c r="R27" s="100">
        <f t="shared" si="1"/>
        <v>92.94482886386261</v>
      </c>
      <c r="S27" s="101">
        <v>781582.99026</v>
      </c>
      <c r="T27" s="98">
        <v>140960.83655</v>
      </c>
      <c r="U27" s="34">
        <f t="shared" si="2"/>
        <v>18.03529993700454</v>
      </c>
      <c r="V27" s="33">
        <v>138533.56535</v>
      </c>
      <c r="W27" s="35">
        <f t="shared" si="5"/>
        <v>101.75211775851405</v>
      </c>
      <c r="X27" s="36"/>
      <c r="Y27" s="33"/>
      <c r="Z27" s="37">
        <f t="shared" si="3"/>
        <v>-48892.268950000056</v>
      </c>
      <c r="AA27" s="37">
        <f t="shared" si="3"/>
        <v>6182.8157699999865</v>
      </c>
      <c r="AB27" s="37">
        <f t="shared" si="4"/>
        <v>6182.8157699999865</v>
      </c>
      <c r="AC27" s="38">
        <f t="shared" si="6"/>
        <v>19779.332870000013</v>
      </c>
      <c r="AD27" s="39">
        <v>0.046105119672854106</v>
      </c>
      <c r="AE27" s="40">
        <v>0.08287541662913252</v>
      </c>
      <c r="AF27" s="40">
        <v>-1.3363690880706907</v>
      </c>
      <c r="AG27" s="41">
        <v>-0.7594501718213058</v>
      </c>
      <c r="AH27" s="6"/>
      <c r="AI27" s="78">
        <v>-12261715</v>
      </c>
      <c r="AJ27" s="79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0">
        <v>18</v>
      </c>
      <c r="L28" s="32" t="s">
        <v>19</v>
      </c>
      <c r="M28" s="77">
        <v>120215183</v>
      </c>
      <c r="N28" s="98">
        <v>227263.27965</v>
      </c>
      <c r="O28" s="98">
        <v>55941.20309</v>
      </c>
      <c r="P28" s="99">
        <f t="shared" si="0"/>
        <v>24.61515260017062</v>
      </c>
      <c r="Q28" s="98">
        <v>53791.937829999995</v>
      </c>
      <c r="R28" s="100">
        <f t="shared" si="1"/>
        <v>103.99551558598314</v>
      </c>
      <c r="S28" s="101">
        <v>244098.85296000002</v>
      </c>
      <c r="T28" s="98">
        <v>56667.50851</v>
      </c>
      <c r="U28" s="34">
        <f t="shared" si="2"/>
        <v>23.214983529351525</v>
      </c>
      <c r="V28" s="33">
        <v>54090.46967</v>
      </c>
      <c r="W28" s="35">
        <f t="shared" si="5"/>
        <v>104.76431218978544</v>
      </c>
      <c r="X28" s="36"/>
      <c r="Y28" s="33"/>
      <c r="Z28" s="37">
        <f t="shared" si="3"/>
        <v>-16835.573310000007</v>
      </c>
      <c r="AA28" s="37">
        <f t="shared" si="3"/>
        <v>-726.305419999997</v>
      </c>
      <c r="AB28" s="37">
        <f t="shared" si="4"/>
        <v>-726.305419999997</v>
      </c>
      <c r="AC28" s="38">
        <f t="shared" si="6"/>
        <v>-298.5318400000033</v>
      </c>
      <c r="AD28" s="39">
        <v>0.04860619573455789</v>
      </c>
      <c r="AE28" s="40">
        <v>0.08714529444458431</v>
      </c>
      <c r="AF28" s="40">
        <v>-17.246020336017715</v>
      </c>
      <c r="AG28" s="41">
        <v>-0.9037758830694276</v>
      </c>
      <c r="AH28" s="6"/>
      <c r="AI28" s="78">
        <v>-3807293.57</v>
      </c>
      <c r="AJ28" s="79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0">
        <v>5</v>
      </c>
      <c r="L29" s="32" t="s">
        <v>20</v>
      </c>
      <c r="M29" s="77">
        <v>161865000</v>
      </c>
      <c r="N29" s="98">
        <v>420319.27</v>
      </c>
      <c r="O29" s="98">
        <v>102445.42415</v>
      </c>
      <c r="P29" s="99">
        <f t="shared" si="0"/>
        <v>24.373239930208292</v>
      </c>
      <c r="Q29" s="98">
        <v>129336.97164</v>
      </c>
      <c r="R29" s="100">
        <f t="shared" si="1"/>
        <v>79.20815127413788</v>
      </c>
      <c r="S29" s="101">
        <v>466879.59329000005</v>
      </c>
      <c r="T29" s="98">
        <v>96563.84926</v>
      </c>
      <c r="U29" s="34">
        <f t="shared" si="2"/>
        <v>20.68281643657529</v>
      </c>
      <c r="V29" s="33">
        <v>114829.43562999999</v>
      </c>
      <c r="W29" s="35">
        <f t="shared" si="5"/>
        <v>84.09328908586225</v>
      </c>
      <c r="X29" s="36"/>
      <c r="Y29" s="33"/>
      <c r="Z29" s="37">
        <f t="shared" si="3"/>
        <v>-46560.32329000003</v>
      </c>
      <c r="AA29" s="37">
        <f t="shared" si="3"/>
        <v>5881.5748900000035</v>
      </c>
      <c r="AB29" s="37">
        <f t="shared" si="4"/>
        <v>5881.5748900000035</v>
      </c>
      <c r="AC29" s="38">
        <f t="shared" si="6"/>
        <v>14507.53601000001</v>
      </c>
      <c r="AD29" s="39">
        <v>0.03940580019516932</v>
      </c>
      <c r="AE29" s="40">
        <v>0.07398127844731361</v>
      </c>
      <c r="AF29" s="40">
        <v>-4.798944830479921</v>
      </c>
      <c r="AG29" s="41">
        <v>-2.677258566978193</v>
      </c>
      <c r="AH29" s="6"/>
      <c r="AI29" s="78">
        <v>-6000000</v>
      </c>
      <c r="AJ29" s="79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0">
        <v>34</v>
      </c>
      <c r="L30" s="32" t="s">
        <v>21</v>
      </c>
      <c r="M30" s="77">
        <v>62084688</v>
      </c>
      <c r="N30" s="98">
        <v>130933.744</v>
      </c>
      <c r="O30" s="98">
        <v>32910.42557</v>
      </c>
      <c r="P30" s="99">
        <f t="shared" si="0"/>
        <v>25.13517490953287</v>
      </c>
      <c r="Q30" s="98">
        <v>34790.75369</v>
      </c>
      <c r="R30" s="100">
        <f t="shared" si="1"/>
        <v>94.5953222607521</v>
      </c>
      <c r="S30" s="101">
        <v>152422.88919</v>
      </c>
      <c r="T30" s="98">
        <v>32828.14346</v>
      </c>
      <c r="U30" s="34">
        <f t="shared" si="2"/>
        <v>21.537541792085225</v>
      </c>
      <c r="V30" s="33">
        <v>29597.24168</v>
      </c>
      <c r="W30" s="35">
        <f t="shared" si="5"/>
        <v>110.9162259609592</v>
      </c>
      <c r="X30" s="36"/>
      <c r="Y30" s="33"/>
      <c r="Z30" s="37">
        <f t="shared" si="3"/>
        <v>-21489.14518999998</v>
      </c>
      <c r="AA30" s="37">
        <f t="shared" si="3"/>
        <v>82.2821100000001</v>
      </c>
      <c r="AB30" s="37">
        <f t="shared" si="4"/>
        <v>82.2821100000001</v>
      </c>
      <c r="AC30" s="38">
        <f t="shared" si="6"/>
        <v>5193.512009999999</v>
      </c>
      <c r="AD30" s="39">
        <v>0.0516149486968701</v>
      </c>
      <c r="AE30" s="40">
        <v>0.09723487911898822</v>
      </c>
      <c r="AF30" s="40">
        <v>-1.321027663831709</v>
      </c>
      <c r="AG30" s="41">
        <v>-0.5875694795351187</v>
      </c>
      <c r="AH30" s="6"/>
      <c r="AI30" s="78">
        <v>-3663000</v>
      </c>
      <c r="AJ30" s="79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0">
        <v>35</v>
      </c>
      <c r="L31" s="32" t="s">
        <v>22</v>
      </c>
      <c r="M31" s="77">
        <v>166083443</v>
      </c>
      <c r="N31" s="98">
        <v>341346.326</v>
      </c>
      <c r="O31" s="98">
        <v>74706.4681</v>
      </c>
      <c r="P31" s="99">
        <f t="shared" si="0"/>
        <v>21.885827504116744</v>
      </c>
      <c r="Q31" s="98">
        <v>74948.9887</v>
      </c>
      <c r="R31" s="100">
        <f t="shared" si="1"/>
        <v>99.67641911624618</v>
      </c>
      <c r="S31" s="101">
        <v>332407.45647000003</v>
      </c>
      <c r="T31" s="98">
        <v>58950.811969999995</v>
      </c>
      <c r="U31" s="34">
        <f t="shared" si="2"/>
        <v>17.734503490393376</v>
      </c>
      <c r="V31" s="33">
        <v>57722.12751</v>
      </c>
      <c r="W31" s="35">
        <f t="shared" si="5"/>
        <v>102.12861949654773</v>
      </c>
      <c r="X31" s="36"/>
      <c r="Y31" s="33"/>
      <c r="Z31" s="37">
        <f t="shared" si="3"/>
        <v>8938.869529999967</v>
      </c>
      <c r="AA31" s="37">
        <f t="shared" si="3"/>
        <v>15755.656130000003</v>
      </c>
      <c r="AB31" s="37">
        <f t="shared" si="4"/>
        <v>15755.656130000003</v>
      </c>
      <c r="AC31" s="38">
        <f t="shared" si="6"/>
        <v>17226.861190000003</v>
      </c>
      <c r="AD31" s="39">
        <v>0.042680913539967245</v>
      </c>
      <c r="AE31" s="40">
        <v>0.07692200428409432</v>
      </c>
      <c r="AF31" s="40">
        <v>-8.188981636060099</v>
      </c>
      <c r="AG31" s="41">
        <v>-1.260748959778086</v>
      </c>
      <c r="AH31" s="6"/>
      <c r="AI31" s="78">
        <v>-18334643.55</v>
      </c>
      <c r="AJ31" s="79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1">
        <v>36</v>
      </c>
      <c r="L32" s="32" t="s">
        <v>23</v>
      </c>
      <c r="M32" s="77">
        <v>133406602</v>
      </c>
      <c r="N32" s="98">
        <v>412781.218</v>
      </c>
      <c r="O32" s="98">
        <v>73762.09598</v>
      </c>
      <c r="P32" s="99">
        <f t="shared" si="0"/>
        <v>17.86953784801323</v>
      </c>
      <c r="Q32" s="98">
        <v>85885.25521999999</v>
      </c>
      <c r="R32" s="100">
        <f t="shared" si="1"/>
        <v>85.88446968115095</v>
      </c>
      <c r="S32" s="101">
        <v>445041.87351999996</v>
      </c>
      <c r="T32" s="98">
        <v>76272.3195</v>
      </c>
      <c r="U32" s="34">
        <f t="shared" si="2"/>
        <v>17.13823440853647</v>
      </c>
      <c r="V32" s="33">
        <v>80990.00138</v>
      </c>
      <c r="W32" s="35">
        <f t="shared" si="5"/>
        <v>94.17498234397486</v>
      </c>
      <c r="X32" s="36"/>
      <c r="Y32" s="33"/>
      <c r="Z32" s="37">
        <f t="shared" si="3"/>
        <v>-32260.65551999997</v>
      </c>
      <c r="AA32" s="37">
        <f t="shared" si="3"/>
        <v>-2510.2235199999996</v>
      </c>
      <c r="AB32" s="37">
        <f t="shared" si="4"/>
        <v>-2510.2235199999996</v>
      </c>
      <c r="AC32" s="38">
        <f t="shared" si="6"/>
        <v>4895.25383999999</v>
      </c>
      <c r="AD32" s="42">
        <v>1.739129640371229</v>
      </c>
      <c r="AE32" s="43">
        <v>3.1476519421787943</v>
      </c>
      <c r="AF32" s="43">
        <v>3.446801548432618</v>
      </c>
      <c r="AG32" s="44"/>
      <c r="AH32" s="1"/>
      <c r="AI32" s="78">
        <v>-34393624.21</v>
      </c>
      <c r="AJ32" s="79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6">
        <v>6</v>
      </c>
      <c r="L33" s="32" t="s">
        <v>24</v>
      </c>
      <c r="M33" s="77">
        <v>279157347</v>
      </c>
      <c r="N33" s="98">
        <v>1263963.2103900001</v>
      </c>
      <c r="O33" s="98">
        <v>281783.95136</v>
      </c>
      <c r="P33" s="99">
        <f t="shared" si="0"/>
        <v>22.29368299992328</v>
      </c>
      <c r="Q33" s="98">
        <v>266653.98803999997</v>
      </c>
      <c r="R33" s="100">
        <f t="shared" si="1"/>
        <v>105.67400601476488</v>
      </c>
      <c r="S33" s="101">
        <v>1337964.15325</v>
      </c>
      <c r="T33" s="98">
        <v>227531.49668</v>
      </c>
      <c r="U33" s="34">
        <f t="shared" si="2"/>
        <v>17.005799155927427</v>
      </c>
      <c r="V33" s="33">
        <v>231906.73756</v>
      </c>
      <c r="W33" s="35">
        <f t="shared" si="5"/>
        <v>98.11336189451244</v>
      </c>
      <c r="X33" s="36"/>
      <c r="Y33" s="33"/>
      <c r="Z33" s="37">
        <f t="shared" si="3"/>
        <v>-74000.94285999984</v>
      </c>
      <c r="AA33" s="37">
        <f t="shared" si="3"/>
        <v>54252.454679999995</v>
      </c>
      <c r="AB33" s="37">
        <f t="shared" si="4"/>
        <v>54252.454679999995</v>
      </c>
      <c r="AC33" s="38">
        <f t="shared" si="6"/>
        <v>34747.25047999996</v>
      </c>
      <c r="AD33" s="45">
        <v>0.03850131254474584</v>
      </c>
      <c r="AE33" s="46">
        <v>0.059556403236226046</v>
      </c>
      <c r="AF33" s="46">
        <v>-1.9052538798075906</v>
      </c>
      <c r="AG33" s="47">
        <v>-1.540295804406882</v>
      </c>
      <c r="AH33" s="1"/>
      <c r="AI33" s="78">
        <v>-27255700</v>
      </c>
      <c r="AJ33" s="79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0">
        <v>19</v>
      </c>
      <c r="L34" s="32" t="s">
        <v>25</v>
      </c>
      <c r="M34" s="77">
        <v>181823519</v>
      </c>
      <c r="N34" s="98">
        <v>527605.45</v>
      </c>
      <c r="O34" s="98">
        <v>84822.48367</v>
      </c>
      <c r="P34" s="99">
        <f t="shared" si="0"/>
        <v>16.076877839302078</v>
      </c>
      <c r="Q34" s="98">
        <v>93789.02776000001</v>
      </c>
      <c r="R34" s="100">
        <f t="shared" si="1"/>
        <v>90.43966623372532</v>
      </c>
      <c r="S34" s="101">
        <v>702759.65</v>
      </c>
      <c r="T34" s="98">
        <v>85149.43226</v>
      </c>
      <c r="U34" s="34">
        <f t="shared" si="2"/>
        <v>12.116437285492983</v>
      </c>
      <c r="V34" s="33">
        <v>94118.89573999999</v>
      </c>
      <c r="W34" s="35">
        <f t="shared" si="5"/>
        <v>90.47007148832493</v>
      </c>
      <c r="X34" s="36"/>
      <c r="Y34" s="33"/>
      <c r="Z34" s="37">
        <f t="shared" si="3"/>
        <v>-175154.20000000007</v>
      </c>
      <c r="AA34" s="37">
        <f t="shared" si="3"/>
        <v>-326.94858999999997</v>
      </c>
      <c r="AB34" s="37">
        <f t="shared" si="4"/>
        <v>-326.94858999999997</v>
      </c>
      <c r="AC34" s="38">
        <f t="shared" si="6"/>
        <v>-329.8679799999809</v>
      </c>
      <c r="AD34" s="39">
        <v>0.04749546092316549</v>
      </c>
      <c r="AE34" s="40">
        <v>0.07997867506739771</v>
      </c>
      <c r="AF34" s="40">
        <v>-2.2544142127566724</v>
      </c>
      <c r="AG34" s="41">
        <v>-5.9013793103448275</v>
      </c>
      <c r="AH34" s="6"/>
      <c r="AI34" s="78">
        <v>-40664262</v>
      </c>
      <c r="AJ34" s="79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0">
        <v>20</v>
      </c>
      <c r="L35" s="32" t="s">
        <v>26</v>
      </c>
      <c r="M35" s="77">
        <v>204234533</v>
      </c>
      <c r="N35" s="98">
        <v>444638.86472</v>
      </c>
      <c r="O35" s="98">
        <v>101837.19777</v>
      </c>
      <c r="P35" s="99">
        <f t="shared" si="0"/>
        <v>22.903350527878256</v>
      </c>
      <c r="Q35" s="98">
        <v>110501.06509999999</v>
      </c>
      <c r="R35" s="100">
        <f t="shared" si="1"/>
        <v>92.15947165562662</v>
      </c>
      <c r="S35" s="101">
        <v>490364.66</v>
      </c>
      <c r="T35" s="98">
        <v>94512.28806</v>
      </c>
      <c r="U35" s="34">
        <f t="shared" si="2"/>
        <v>19.273878354121198</v>
      </c>
      <c r="V35" s="33">
        <v>97357.8619</v>
      </c>
      <c r="W35" s="35">
        <f t="shared" si="5"/>
        <v>97.07720179504065</v>
      </c>
      <c r="X35" s="36"/>
      <c r="Y35" s="33"/>
      <c r="Z35" s="37">
        <f t="shared" si="3"/>
        <v>-45725.79527999996</v>
      </c>
      <c r="AA35" s="37">
        <f t="shared" si="3"/>
        <v>7324.909709999993</v>
      </c>
      <c r="AB35" s="37">
        <f t="shared" si="4"/>
        <v>7324.909709999993</v>
      </c>
      <c r="AC35" s="38">
        <f t="shared" si="6"/>
        <v>13143.203199999989</v>
      </c>
      <c r="AD35" s="39">
        <v>0.13957391820972345</v>
      </c>
      <c r="AE35" s="40">
        <v>0.2368926520534707</v>
      </c>
      <c r="AF35" s="40">
        <v>-3.4826414625722295</v>
      </c>
      <c r="AG35" s="41">
        <v>-1.1295938104448742</v>
      </c>
      <c r="AH35" s="6"/>
      <c r="AI35" s="78">
        <v>-11215236</v>
      </c>
      <c r="AJ35" s="79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0">
        <v>21</v>
      </c>
      <c r="L36" s="32" t="s">
        <v>27</v>
      </c>
      <c r="M36" s="77">
        <v>70208634</v>
      </c>
      <c r="N36" s="98">
        <v>191073.25</v>
      </c>
      <c r="O36" s="98">
        <v>60914.62045</v>
      </c>
      <c r="P36" s="99">
        <f t="shared" si="0"/>
        <v>31.880245115420397</v>
      </c>
      <c r="Q36" s="98">
        <v>46422.90415</v>
      </c>
      <c r="R36" s="100">
        <f t="shared" si="1"/>
        <v>131.21673786968367</v>
      </c>
      <c r="S36" s="101">
        <v>220574.94271</v>
      </c>
      <c r="T36" s="98">
        <v>43874.93067</v>
      </c>
      <c r="U36" s="34">
        <f t="shared" si="2"/>
        <v>19.891167206460246</v>
      </c>
      <c r="V36" s="33">
        <v>43031.28306</v>
      </c>
      <c r="W36" s="35">
        <f t="shared" si="5"/>
        <v>101.96054486412518</v>
      </c>
      <c r="X36" s="36"/>
      <c r="Y36" s="33"/>
      <c r="Z36" s="37">
        <f t="shared" si="3"/>
        <v>-29501.692710000003</v>
      </c>
      <c r="AA36" s="37">
        <f t="shared" si="3"/>
        <v>17039.68978</v>
      </c>
      <c r="AB36" s="37">
        <f t="shared" si="4"/>
        <v>17039.68978</v>
      </c>
      <c r="AC36" s="38">
        <f t="shared" si="6"/>
        <v>3391.6210900000005</v>
      </c>
      <c r="AD36" s="39">
        <v>0.0775375939849624</v>
      </c>
      <c r="AE36" s="40">
        <v>0.1351323682971274</v>
      </c>
      <c r="AF36" s="40">
        <v>-2.433856466031259</v>
      </c>
      <c r="AG36" s="41">
        <v>-2.360906862745098</v>
      </c>
      <c r="AH36" s="6"/>
      <c r="AI36" s="78">
        <v>-45170533.85</v>
      </c>
      <c r="AJ36" s="79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0">
        <v>22</v>
      </c>
      <c r="L37" s="32" t="s">
        <v>28</v>
      </c>
      <c r="M37" s="77">
        <v>112880975</v>
      </c>
      <c r="N37" s="98">
        <v>378961.0445</v>
      </c>
      <c r="O37" s="98">
        <v>69904.25615999999</v>
      </c>
      <c r="P37" s="99">
        <f t="shared" si="0"/>
        <v>18.446290766437865</v>
      </c>
      <c r="Q37" s="98">
        <v>80187.00708</v>
      </c>
      <c r="R37" s="100">
        <f t="shared" si="1"/>
        <v>87.17653732887021</v>
      </c>
      <c r="S37" s="101">
        <v>413280.70474</v>
      </c>
      <c r="T37" s="98">
        <v>69055.41584999999</v>
      </c>
      <c r="U37" s="34">
        <f t="shared" si="2"/>
        <v>16.70908296903036</v>
      </c>
      <c r="V37" s="33">
        <v>73800.45204</v>
      </c>
      <c r="W37" s="35">
        <f t="shared" si="5"/>
        <v>93.57045104896079</v>
      </c>
      <c r="X37" s="36"/>
      <c r="Y37" s="33"/>
      <c r="Z37" s="37">
        <f t="shared" si="3"/>
        <v>-34319.66024</v>
      </c>
      <c r="AA37" s="37">
        <f t="shared" si="3"/>
        <v>848.8403099999996</v>
      </c>
      <c r="AB37" s="37">
        <f t="shared" si="4"/>
        <v>848.8403099999996</v>
      </c>
      <c r="AC37" s="38">
        <f t="shared" si="6"/>
        <v>6386.555039999992</v>
      </c>
      <c r="AD37" s="39">
        <v>0.054871084314790194</v>
      </c>
      <c r="AE37" s="40">
        <v>0.08617977032451588</v>
      </c>
      <c r="AF37" s="40">
        <v>-5.56217448407656</v>
      </c>
      <c r="AG37" s="41">
        <v>-2.9936974789915967</v>
      </c>
      <c r="AH37" s="6"/>
      <c r="AI37" s="78">
        <v>-9159193.91</v>
      </c>
      <c r="AJ37" s="79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0">
        <v>7</v>
      </c>
      <c r="L38" s="32" t="s">
        <v>29</v>
      </c>
      <c r="M38" s="77">
        <v>543183205</v>
      </c>
      <c r="N38" s="98">
        <v>1737336.184</v>
      </c>
      <c r="O38" s="98">
        <v>393235.46917</v>
      </c>
      <c r="P38" s="99">
        <f t="shared" si="0"/>
        <v>22.63439124744552</v>
      </c>
      <c r="Q38" s="98">
        <v>396717.45044</v>
      </c>
      <c r="R38" s="100">
        <f t="shared" si="1"/>
        <v>99.12230196424731</v>
      </c>
      <c r="S38" s="101">
        <v>1753390.218</v>
      </c>
      <c r="T38" s="98">
        <v>385120.86037</v>
      </c>
      <c r="U38" s="34">
        <f t="shared" si="2"/>
        <v>21.964355476403142</v>
      </c>
      <c r="V38" s="33">
        <v>400342.66732</v>
      </c>
      <c r="W38" s="35">
        <f t="shared" si="5"/>
        <v>96.197805482014</v>
      </c>
      <c r="X38" s="36"/>
      <c r="Y38" s="33"/>
      <c r="Z38" s="37">
        <f t="shared" si="3"/>
        <v>-16054.034000000218</v>
      </c>
      <c r="AA38" s="37">
        <f t="shared" si="3"/>
        <v>8114.608799999987</v>
      </c>
      <c r="AB38" s="37">
        <f t="shared" si="4"/>
        <v>8114.608799999987</v>
      </c>
      <c r="AC38" s="38">
        <f t="shared" si="6"/>
        <v>-3625.216880000022</v>
      </c>
      <c r="AD38" s="39">
        <v>0.08327388448316933</v>
      </c>
      <c r="AE38" s="40">
        <v>0.1563067782533703</v>
      </c>
      <c r="AF38" s="40">
        <v>-4.1226599278676375</v>
      </c>
      <c r="AG38" s="41">
        <v>13.204134366925064</v>
      </c>
      <c r="AH38" s="6"/>
      <c r="AI38" s="78">
        <v>-162491398</v>
      </c>
      <c r="AJ38" s="79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0">
        <v>23</v>
      </c>
      <c r="L39" s="32" t="s">
        <v>30</v>
      </c>
      <c r="M39" s="77">
        <v>92988899</v>
      </c>
      <c r="N39" s="98">
        <v>228443.15</v>
      </c>
      <c r="O39" s="98">
        <v>51305.61095</v>
      </c>
      <c r="P39" s="99">
        <f t="shared" si="0"/>
        <v>22.458809095392006</v>
      </c>
      <c r="Q39" s="98">
        <v>54471.571090000005</v>
      </c>
      <c r="R39" s="100">
        <f t="shared" si="1"/>
        <v>94.18786703477107</v>
      </c>
      <c r="S39" s="101">
        <v>247298.91501</v>
      </c>
      <c r="T39" s="98">
        <v>43678.153869999995</v>
      </c>
      <c r="U39" s="34">
        <f t="shared" si="2"/>
        <v>17.66208875935982</v>
      </c>
      <c r="V39" s="33">
        <v>41952.87118</v>
      </c>
      <c r="W39" s="35">
        <f t="shared" si="5"/>
        <v>104.11243054759618</v>
      </c>
      <c r="X39" s="36"/>
      <c r="Y39" s="33"/>
      <c r="Z39" s="37">
        <f t="shared" si="3"/>
        <v>-18855.765010000003</v>
      </c>
      <c r="AA39" s="37">
        <f t="shared" si="3"/>
        <v>7627.457080000007</v>
      </c>
      <c r="AB39" s="37">
        <f t="shared" si="4"/>
        <v>7627.457080000007</v>
      </c>
      <c r="AC39" s="38">
        <f t="shared" si="6"/>
        <v>12518.699910000003</v>
      </c>
      <c r="AD39" s="39">
        <v>0.14921941017791643</v>
      </c>
      <c r="AE39" s="40">
        <v>0.2644249536751079</v>
      </c>
      <c r="AF39" s="40">
        <v>-6.265601023144095</v>
      </c>
      <c r="AG39" s="41">
        <v>-2.2971014492753623</v>
      </c>
      <c r="AH39" s="6"/>
      <c r="AI39" s="78">
        <v>-7481139.55</v>
      </c>
      <c r="AJ39" s="79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0">
        <v>8</v>
      </c>
      <c r="L40" s="32" t="s">
        <v>31</v>
      </c>
      <c r="M40" s="77">
        <v>112007252</v>
      </c>
      <c r="N40" s="98">
        <v>298969.94658999995</v>
      </c>
      <c r="O40" s="98">
        <v>68386.1777</v>
      </c>
      <c r="P40" s="99">
        <f t="shared" si="0"/>
        <v>22.873930466925202</v>
      </c>
      <c r="Q40" s="98">
        <v>61504.138719999995</v>
      </c>
      <c r="R40" s="100">
        <f t="shared" si="1"/>
        <v>111.18955426939763</v>
      </c>
      <c r="S40" s="101">
        <v>319768.13808999996</v>
      </c>
      <c r="T40" s="98">
        <v>63234.66115</v>
      </c>
      <c r="U40" s="34">
        <f t="shared" si="2"/>
        <v>19.775160066823908</v>
      </c>
      <c r="V40" s="33">
        <v>55670.92299</v>
      </c>
      <c r="W40" s="35">
        <f t="shared" si="5"/>
        <v>113.58651474371757</v>
      </c>
      <c r="X40" s="36"/>
      <c r="Y40" s="33"/>
      <c r="Z40" s="37">
        <f t="shared" si="3"/>
        <v>-20798.191500000015</v>
      </c>
      <c r="AA40" s="37">
        <f t="shared" si="3"/>
        <v>5151.51655</v>
      </c>
      <c r="AB40" s="37">
        <f t="shared" si="4"/>
        <v>5151.51655</v>
      </c>
      <c r="AC40" s="38">
        <f t="shared" si="6"/>
        <v>5833.215729999996</v>
      </c>
      <c r="AD40" s="39">
        <v>0.04482958977807662</v>
      </c>
      <c r="AE40" s="40">
        <v>0.07779996109706276</v>
      </c>
      <c r="AF40" s="40">
        <v>-3.053170838287878</v>
      </c>
      <c r="AG40" s="41">
        <v>-4.995951417004049</v>
      </c>
      <c r="AH40" s="6"/>
      <c r="AI40" s="78">
        <v>-14212295.09</v>
      </c>
      <c r="AJ40" s="79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0">
        <v>24</v>
      </c>
      <c r="L41" s="32" t="s">
        <v>32</v>
      </c>
      <c r="M41" s="77">
        <v>48866998</v>
      </c>
      <c r="N41" s="98">
        <v>138253.90816999998</v>
      </c>
      <c r="O41" s="98">
        <v>34370.57424</v>
      </c>
      <c r="P41" s="99">
        <f t="shared" si="0"/>
        <v>24.86047207991922</v>
      </c>
      <c r="Q41" s="98">
        <v>34593.086299999995</v>
      </c>
      <c r="R41" s="100">
        <f t="shared" si="1"/>
        <v>99.35677303241951</v>
      </c>
      <c r="S41" s="101">
        <v>153978.15377</v>
      </c>
      <c r="T41" s="98">
        <v>31497.56657</v>
      </c>
      <c r="U41" s="34">
        <f t="shared" si="2"/>
        <v>20.45586714661386</v>
      </c>
      <c r="V41" s="33">
        <v>34591.78172</v>
      </c>
      <c r="W41" s="35">
        <f t="shared" si="5"/>
        <v>91.05505702179252</v>
      </c>
      <c r="X41" s="36"/>
      <c r="Y41" s="33"/>
      <c r="Z41" s="37">
        <f t="shared" si="3"/>
        <v>-15724.245600000024</v>
      </c>
      <c r="AA41" s="37">
        <f t="shared" si="3"/>
        <v>2873.0076700000027</v>
      </c>
      <c r="AB41" s="37">
        <f t="shared" si="4"/>
        <v>2873.0076700000027</v>
      </c>
      <c r="AC41" s="38">
        <f t="shared" si="6"/>
        <v>1.3045799999963492</v>
      </c>
      <c r="AD41" s="39">
        <v>0.04411640647726169</v>
      </c>
      <c r="AE41" s="40">
        <v>0.07559558029409347</v>
      </c>
      <c r="AF41" s="40">
        <v>-10.02289817969905</v>
      </c>
      <c r="AG41" s="41">
        <v>-2.823170731707317</v>
      </c>
      <c r="AH41" s="6"/>
      <c r="AI41" s="78">
        <v>-4218026.19</v>
      </c>
      <c r="AJ41" s="79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0">
        <v>9</v>
      </c>
      <c r="L42" s="32" t="s">
        <v>33</v>
      </c>
      <c r="M42" s="77">
        <v>165535080</v>
      </c>
      <c r="N42" s="98">
        <v>769776.23248</v>
      </c>
      <c r="O42" s="98">
        <v>114407.95633</v>
      </c>
      <c r="P42" s="99">
        <f t="shared" si="0"/>
        <v>14.862495294432529</v>
      </c>
      <c r="Q42" s="98">
        <v>127817.50448</v>
      </c>
      <c r="R42" s="100">
        <f t="shared" si="1"/>
        <v>89.50883276546975</v>
      </c>
      <c r="S42" s="101">
        <v>758339.98613</v>
      </c>
      <c r="T42" s="98">
        <v>106435.22723</v>
      </c>
      <c r="U42" s="34">
        <f t="shared" si="2"/>
        <v>14.035291449309668</v>
      </c>
      <c r="V42" s="33">
        <v>106705.48142</v>
      </c>
      <c r="W42" s="35">
        <f t="shared" si="5"/>
        <v>99.74672885928301</v>
      </c>
      <c r="X42" s="36"/>
      <c r="Y42" s="33"/>
      <c r="Z42" s="37">
        <f t="shared" si="3"/>
        <v>11436.24635000003</v>
      </c>
      <c r="AA42" s="37">
        <f t="shared" si="3"/>
        <v>7972.729099999997</v>
      </c>
      <c r="AB42" s="37">
        <f t="shared" si="4"/>
        <v>7972.729099999997</v>
      </c>
      <c r="AC42" s="38">
        <f t="shared" si="6"/>
        <v>21112.023060000007</v>
      </c>
      <c r="AD42" s="39">
        <v>0.047786927431806486</v>
      </c>
      <c r="AE42" s="40">
        <v>0.08625174175568974</v>
      </c>
      <c r="AF42" s="40">
        <v>-9.184901747904876</v>
      </c>
      <c r="AG42" s="41">
        <v>-6.8962765957446805</v>
      </c>
      <c r="AH42" s="6"/>
      <c r="AI42" s="78">
        <v>-14086675.34</v>
      </c>
      <c r="AJ42" s="79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0">
        <v>25</v>
      </c>
      <c r="L43" s="32" t="s">
        <v>34</v>
      </c>
      <c r="M43" s="77">
        <v>159523300.17</v>
      </c>
      <c r="N43" s="98">
        <v>389973.8</v>
      </c>
      <c r="O43" s="98">
        <v>78758.77861</v>
      </c>
      <c r="P43" s="99">
        <f t="shared" si="0"/>
        <v>20.19591536918634</v>
      </c>
      <c r="Q43" s="98">
        <v>78820.3682</v>
      </c>
      <c r="R43" s="100">
        <f t="shared" si="1"/>
        <v>99.92186081921905</v>
      </c>
      <c r="S43" s="101">
        <v>415839.96831</v>
      </c>
      <c r="T43" s="98">
        <v>72381.17293</v>
      </c>
      <c r="U43" s="34">
        <f t="shared" si="2"/>
        <v>17.40601636349716</v>
      </c>
      <c r="V43" s="33">
        <v>70159.86303000001</v>
      </c>
      <c r="W43" s="35">
        <f t="shared" si="5"/>
        <v>103.16606932235626</v>
      </c>
      <c r="X43" s="36"/>
      <c r="Y43" s="33"/>
      <c r="Z43" s="37">
        <f t="shared" si="3"/>
        <v>-25866.168310000037</v>
      </c>
      <c r="AA43" s="37">
        <f t="shared" si="3"/>
        <v>6377.605679999993</v>
      </c>
      <c r="AB43" s="37">
        <f t="shared" si="4"/>
        <v>6377.605679999993</v>
      </c>
      <c r="AC43" s="38">
        <f t="shared" si="6"/>
        <v>8660.50516999999</v>
      </c>
      <c r="AD43" s="39">
        <v>0.0430161997793383</v>
      </c>
      <c r="AE43" s="40">
        <v>0.07362295478358943</v>
      </c>
      <c r="AF43" s="40">
        <v>-8.392211695121784</v>
      </c>
      <c r="AG43" s="41">
        <v>-13.054945054945055</v>
      </c>
      <c r="AH43" s="6"/>
      <c r="AI43" s="78">
        <v>-8163000</v>
      </c>
      <c r="AJ43" s="79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0">
        <v>26</v>
      </c>
      <c r="L44" s="32" t="s">
        <v>35</v>
      </c>
      <c r="M44" s="77">
        <v>58640590</v>
      </c>
      <c r="N44" s="98">
        <v>119871.15</v>
      </c>
      <c r="O44" s="98">
        <v>27382.07428</v>
      </c>
      <c r="P44" s="99">
        <f t="shared" si="0"/>
        <v>22.84292282171315</v>
      </c>
      <c r="Q44" s="98">
        <v>29024.61518</v>
      </c>
      <c r="R44" s="100">
        <f t="shared" si="1"/>
        <v>94.34086932828028</v>
      </c>
      <c r="S44" s="101">
        <v>131827.39064</v>
      </c>
      <c r="T44" s="98">
        <v>32559.340600000003</v>
      </c>
      <c r="U44" s="34">
        <f t="shared" si="2"/>
        <v>24.698463985314305</v>
      </c>
      <c r="V44" s="33">
        <v>30649.31582</v>
      </c>
      <c r="W44" s="35">
        <f t="shared" si="5"/>
        <v>106.2318675927951</v>
      </c>
      <c r="X44" s="36"/>
      <c r="Y44" s="33"/>
      <c r="Z44" s="37">
        <f t="shared" si="3"/>
        <v>-11956.240640000004</v>
      </c>
      <c r="AA44" s="37">
        <f t="shared" si="3"/>
        <v>-5177.266320000002</v>
      </c>
      <c r="AB44" s="37">
        <f t="shared" si="4"/>
        <v>-5177.266320000002</v>
      </c>
      <c r="AC44" s="38">
        <f t="shared" si="6"/>
        <v>-1624.700639999999</v>
      </c>
      <c r="AD44" s="39">
        <v>0.053848338540187446</v>
      </c>
      <c r="AE44" s="40">
        <v>0.09477630592351911</v>
      </c>
      <c r="AF44" s="40">
        <v>-5.161055056892398</v>
      </c>
      <c r="AG44" s="41">
        <v>-1.881638846737481</v>
      </c>
      <c r="AH44" s="6"/>
      <c r="AI44" s="78">
        <v>-1579930.06</v>
      </c>
      <c r="AJ44" s="79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0">
        <v>37</v>
      </c>
      <c r="L45" s="32" t="s">
        <v>36</v>
      </c>
      <c r="M45" s="77">
        <v>290672120</v>
      </c>
      <c r="N45" s="98">
        <v>583716.5</v>
      </c>
      <c r="O45" s="98">
        <v>105972.65437999999</v>
      </c>
      <c r="P45" s="99">
        <f t="shared" si="0"/>
        <v>18.154815630532973</v>
      </c>
      <c r="Q45" s="98">
        <v>100385.45934999999</v>
      </c>
      <c r="R45" s="100">
        <f t="shared" si="1"/>
        <v>105.56574135953286</v>
      </c>
      <c r="S45" s="101">
        <v>612150.65515</v>
      </c>
      <c r="T45" s="98">
        <v>100973.23317</v>
      </c>
      <c r="U45" s="34">
        <f t="shared" si="2"/>
        <v>16.494833799574675</v>
      </c>
      <c r="V45" s="33">
        <v>112540.52188</v>
      </c>
      <c r="W45" s="35">
        <f t="shared" si="5"/>
        <v>89.72166778972822</v>
      </c>
      <c r="X45" s="36"/>
      <c r="Y45" s="33"/>
      <c r="Z45" s="37">
        <f t="shared" si="3"/>
        <v>-28434.155150000006</v>
      </c>
      <c r="AA45" s="37">
        <f t="shared" si="3"/>
        <v>4999.421209999986</v>
      </c>
      <c r="AB45" s="37">
        <f t="shared" si="4"/>
        <v>4999.421209999986</v>
      </c>
      <c r="AC45" s="38">
        <f t="shared" si="6"/>
        <v>-12155.06253000001</v>
      </c>
      <c r="AD45" s="39">
        <v>0.04296173872865241</v>
      </c>
      <c r="AE45" s="40">
        <v>0.07131163257179098</v>
      </c>
      <c r="AF45" s="40">
        <v>-6.090692068682046</v>
      </c>
      <c r="AG45" s="41">
        <v>0.9505154639175257</v>
      </c>
      <c r="AH45" s="6"/>
      <c r="AI45" s="78">
        <v>-14439646</v>
      </c>
      <c r="AJ45" s="79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1">
        <v>38</v>
      </c>
      <c r="L46" s="32" t="s">
        <v>37</v>
      </c>
      <c r="M46" s="77">
        <v>136996878</v>
      </c>
      <c r="N46" s="98">
        <v>303075.36007</v>
      </c>
      <c r="O46" s="98">
        <v>83389.2236</v>
      </c>
      <c r="P46" s="99">
        <f t="shared" si="0"/>
        <v>27.51435272756583</v>
      </c>
      <c r="Q46" s="98">
        <v>84102.866</v>
      </c>
      <c r="R46" s="100">
        <f t="shared" si="1"/>
        <v>99.15146482641865</v>
      </c>
      <c r="S46" s="101">
        <v>335242.90544</v>
      </c>
      <c r="T46" s="98">
        <v>87439.04997</v>
      </c>
      <c r="U46" s="34">
        <f t="shared" si="2"/>
        <v>26.082296911022734</v>
      </c>
      <c r="V46" s="33">
        <v>74052.64929999999</v>
      </c>
      <c r="W46" s="35">
        <f t="shared" si="5"/>
        <v>118.07686935786646</v>
      </c>
      <c r="X46" s="36"/>
      <c r="Y46" s="33"/>
      <c r="Z46" s="37">
        <f t="shared" si="3"/>
        <v>-32167.545370000007</v>
      </c>
      <c r="AA46" s="37">
        <f t="shared" si="3"/>
        <v>-4049.826369999995</v>
      </c>
      <c r="AB46" s="37">
        <f t="shared" si="4"/>
        <v>-4049.826369999995</v>
      </c>
      <c r="AC46" s="38">
        <f t="shared" si="6"/>
        <v>10050.216700000004</v>
      </c>
      <c r="AD46" s="42">
        <v>0.05674108794868632</v>
      </c>
      <c r="AE46" s="43">
        <v>0.10209177162514564</v>
      </c>
      <c r="AF46" s="43">
        <v>-4.45850167955961</v>
      </c>
      <c r="AG46" s="44">
        <v>-2.6930860033726813</v>
      </c>
      <c r="AH46" s="1"/>
      <c r="AI46" s="78">
        <v>-3662640</v>
      </c>
      <c r="AJ46" s="79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6">
        <v>39</v>
      </c>
      <c r="L47" s="32" t="s">
        <v>38</v>
      </c>
      <c r="M47" s="77">
        <v>265453724</v>
      </c>
      <c r="N47" s="98">
        <v>525166.4113500001</v>
      </c>
      <c r="O47" s="98">
        <v>112740.06842</v>
      </c>
      <c r="P47" s="99">
        <f t="shared" si="0"/>
        <v>21.467494109188898</v>
      </c>
      <c r="Q47" s="98">
        <v>106817.19956000001</v>
      </c>
      <c r="R47" s="100">
        <f t="shared" si="1"/>
        <v>105.5448643892532</v>
      </c>
      <c r="S47" s="101">
        <v>582993.06452</v>
      </c>
      <c r="T47" s="98">
        <v>123673.79505</v>
      </c>
      <c r="U47" s="34">
        <f t="shared" si="2"/>
        <v>21.213596280399194</v>
      </c>
      <c r="V47" s="33">
        <v>149219.35955000002</v>
      </c>
      <c r="W47" s="35">
        <f t="shared" si="5"/>
        <v>82.88052932472192</v>
      </c>
      <c r="X47" s="36"/>
      <c r="Y47" s="33"/>
      <c r="Z47" s="37">
        <f t="shared" si="3"/>
        <v>-57826.65316999995</v>
      </c>
      <c r="AA47" s="37">
        <f t="shared" si="3"/>
        <v>-10933.726630000005</v>
      </c>
      <c r="AB47" s="37">
        <f t="shared" si="4"/>
        <v>-10933.726630000005</v>
      </c>
      <c r="AC47" s="38">
        <f t="shared" si="6"/>
        <v>-42402.159990000015</v>
      </c>
      <c r="AD47" s="45">
        <v>0.06441101642507298</v>
      </c>
      <c r="AE47" s="46">
        <v>0.1141489396679269</v>
      </c>
      <c r="AF47" s="46">
        <v>-2.304660498628552</v>
      </c>
      <c r="AG47" s="47">
        <v>-1.262498417921782</v>
      </c>
      <c r="AH47" s="1"/>
      <c r="AI47" s="78">
        <v>-37822986.5</v>
      </c>
      <c r="AJ47" s="79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0">
        <v>40</v>
      </c>
      <c r="L48" s="32" t="s">
        <v>39</v>
      </c>
      <c r="M48" s="77">
        <v>65684273</v>
      </c>
      <c r="N48" s="98">
        <v>162562.01682</v>
      </c>
      <c r="O48" s="98">
        <v>43166.40504</v>
      </c>
      <c r="P48" s="99">
        <f t="shared" si="0"/>
        <v>26.553807515686064</v>
      </c>
      <c r="Q48" s="98">
        <v>39636.849630000004</v>
      </c>
      <c r="R48" s="100">
        <f t="shared" si="1"/>
        <v>108.90473244707262</v>
      </c>
      <c r="S48" s="101">
        <v>175580.09385</v>
      </c>
      <c r="T48" s="98">
        <v>36636.537560000004</v>
      </c>
      <c r="U48" s="34">
        <f t="shared" si="2"/>
        <v>20.86599725325298</v>
      </c>
      <c r="V48" s="33">
        <v>37333.327189999996</v>
      </c>
      <c r="W48" s="35">
        <f t="shared" si="5"/>
        <v>98.1335988982342</v>
      </c>
      <c r="X48" s="36"/>
      <c r="Y48" s="33"/>
      <c r="Z48" s="37">
        <f t="shared" si="3"/>
        <v>-13018.077030000015</v>
      </c>
      <c r="AA48" s="37">
        <f t="shared" si="3"/>
        <v>6529.8674799999935</v>
      </c>
      <c r="AB48" s="37">
        <f t="shared" si="4"/>
        <v>6529.8674799999935</v>
      </c>
      <c r="AC48" s="38">
        <f t="shared" si="6"/>
        <v>2303.522440000008</v>
      </c>
      <c r="AD48" s="39">
        <v>0.04593840619608707</v>
      </c>
      <c r="AE48" s="40">
        <v>0.07616931925382672</v>
      </c>
      <c r="AF48" s="40">
        <v>-3.8113467540687815</v>
      </c>
      <c r="AG48" s="41">
        <v>-2.755129958960328</v>
      </c>
      <c r="AH48" s="6"/>
      <c r="AI48" s="78">
        <v>-4177366.9</v>
      </c>
      <c r="AJ48" s="79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0">
        <v>27</v>
      </c>
      <c r="L49" s="32" t="s">
        <v>40</v>
      </c>
      <c r="M49" s="77">
        <v>101729534</v>
      </c>
      <c r="N49" s="98">
        <v>323602.75</v>
      </c>
      <c r="O49" s="98">
        <v>79935.50147</v>
      </c>
      <c r="P49" s="99">
        <f t="shared" si="0"/>
        <v>24.70173738325771</v>
      </c>
      <c r="Q49" s="98">
        <v>72663.26179</v>
      </c>
      <c r="R49" s="100">
        <f t="shared" si="1"/>
        <v>110.00813822673841</v>
      </c>
      <c r="S49" s="101">
        <v>325091.45</v>
      </c>
      <c r="T49" s="98">
        <v>77904.04918999999</v>
      </c>
      <c r="U49" s="34">
        <f t="shared" si="2"/>
        <v>23.963733647870463</v>
      </c>
      <c r="V49" s="33">
        <v>75825.52717</v>
      </c>
      <c r="W49" s="35">
        <f t="shared" si="5"/>
        <v>102.74119033203681</v>
      </c>
      <c r="X49" s="36"/>
      <c r="Y49" s="33"/>
      <c r="Z49" s="37">
        <f t="shared" si="3"/>
        <v>-1488.7000000000116</v>
      </c>
      <c r="AA49" s="37">
        <f t="shared" si="3"/>
        <v>2031.4522800000123</v>
      </c>
      <c r="AB49" s="37">
        <f t="shared" si="4"/>
        <v>2031.4522800000123</v>
      </c>
      <c r="AC49" s="38">
        <f t="shared" si="6"/>
        <v>-3162.265379999997</v>
      </c>
      <c r="AD49" s="39">
        <v>0.04029760690301636</v>
      </c>
      <c r="AE49" s="40">
        <v>0.06703608698367977</v>
      </c>
      <c r="AF49" s="40">
        <v>-16.00615678398578</v>
      </c>
      <c r="AG49" s="41">
        <v>-3.8702928870292888</v>
      </c>
      <c r="AH49" s="6"/>
      <c r="AI49" s="78">
        <v>-4032000</v>
      </c>
      <c r="AJ49" s="79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0">
        <v>41</v>
      </c>
      <c r="L50" s="32" t="s">
        <v>41</v>
      </c>
      <c r="M50" s="77">
        <v>109389694</v>
      </c>
      <c r="N50" s="98">
        <v>289378.716</v>
      </c>
      <c r="O50" s="98">
        <v>67355.5289</v>
      </c>
      <c r="P50" s="99">
        <f t="shared" si="0"/>
        <v>23.27590979427803</v>
      </c>
      <c r="Q50" s="98">
        <v>73041.73277</v>
      </c>
      <c r="R50" s="100">
        <f t="shared" si="1"/>
        <v>92.21513009842579</v>
      </c>
      <c r="S50" s="101">
        <v>386060.431</v>
      </c>
      <c r="T50" s="98">
        <v>73421.08131000001</v>
      </c>
      <c r="U50" s="34">
        <f t="shared" si="2"/>
        <v>19.01802811539627</v>
      </c>
      <c r="V50" s="33">
        <v>81395.45419</v>
      </c>
      <c r="W50" s="35">
        <f t="shared" si="5"/>
        <v>90.20292599954593</v>
      </c>
      <c r="X50" s="36"/>
      <c r="Y50" s="33"/>
      <c r="Z50" s="37">
        <f t="shared" si="3"/>
        <v>-96681.71499999997</v>
      </c>
      <c r="AA50" s="37">
        <f t="shared" si="3"/>
        <v>-6065.552410000004</v>
      </c>
      <c r="AB50" s="37">
        <f t="shared" si="4"/>
        <v>-6065.552410000004</v>
      </c>
      <c r="AC50" s="38">
        <f t="shared" si="6"/>
        <v>-8353.721420000002</v>
      </c>
      <c r="AD50" s="39">
        <v>0.05326307423303124</v>
      </c>
      <c r="AE50" s="40">
        <v>0.09954783125371347</v>
      </c>
      <c r="AF50" s="40">
        <v>-11.705024311183145</v>
      </c>
      <c r="AG50" s="41">
        <v>-4.211678832116788</v>
      </c>
      <c r="AH50" s="6"/>
      <c r="AI50" s="78">
        <v>-7354000</v>
      </c>
      <c r="AJ50" s="79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0">
        <v>28</v>
      </c>
      <c r="L51" s="32" t="s">
        <v>42</v>
      </c>
      <c r="M51" s="77">
        <v>67693875</v>
      </c>
      <c r="N51" s="98">
        <v>145169.05</v>
      </c>
      <c r="O51" s="98">
        <v>36173.45771</v>
      </c>
      <c r="P51" s="99">
        <f t="shared" si="0"/>
        <v>24.91816107496743</v>
      </c>
      <c r="Q51" s="98">
        <v>36900.41838</v>
      </c>
      <c r="R51" s="100">
        <f t="shared" si="1"/>
        <v>98.02993922043439</v>
      </c>
      <c r="S51" s="101">
        <v>157748.95</v>
      </c>
      <c r="T51" s="98">
        <v>33918.06908</v>
      </c>
      <c r="U51" s="34">
        <f t="shared" si="2"/>
        <v>21.501296255854633</v>
      </c>
      <c r="V51" s="33">
        <v>34793.38781</v>
      </c>
      <c r="W51" s="35">
        <f t="shared" si="5"/>
        <v>97.48423828464206</v>
      </c>
      <c r="X51" s="36"/>
      <c r="Y51" s="33"/>
      <c r="Z51" s="37">
        <f t="shared" si="3"/>
        <v>-12579.900000000023</v>
      </c>
      <c r="AA51" s="37">
        <f t="shared" si="3"/>
        <v>2255.3886300000013</v>
      </c>
      <c r="AB51" s="37">
        <f t="shared" si="4"/>
        <v>2255.3886300000013</v>
      </c>
      <c r="AC51" s="38">
        <f t="shared" si="6"/>
        <v>2107.0305700000026</v>
      </c>
      <c r="AD51" s="39">
        <v>0.06963788300835655</v>
      </c>
      <c r="AE51" s="40">
        <v>0.1392757660167131</v>
      </c>
      <c r="AF51" s="40">
        <v>-3.4588442308341527</v>
      </c>
      <c r="AG51" s="41">
        <v>-0.841025641025641</v>
      </c>
      <c r="AH51" s="6"/>
      <c r="AI51" s="78">
        <v>-2110000</v>
      </c>
      <c r="AJ51" s="79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0">
        <v>42</v>
      </c>
      <c r="L52" s="32" t="s">
        <v>43</v>
      </c>
      <c r="M52" s="77">
        <v>122130220</v>
      </c>
      <c r="N52" s="98">
        <v>296739.95836</v>
      </c>
      <c r="O52" s="98">
        <v>67432.87251</v>
      </c>
      <c r="P52" s="99">
        <f t="shared" si="0"/>
        <v>22.724567625702623</v>
      </c>
      <c r="Q52" s="98">
        <v>75816.76118</v>
      </c>
      <c r="R52" s="100">
        <f t="shared" si="1"/>
        <v>88.94190606468216</v>
      </c>
      <c r="S52" s="101">
        <v>315846.65476999996</v>
      </c>
      <c r="T52" s="98">
        <v>68344.7528</v>
      </c>
      <c r="U52" s="34">
        <f t="shared" si="2"/>
        <v>21.6385868800063</v>
      </c>
      <c r="V52" s="33">
        <v>70108.14358</v>
      </c>
      <c r="W52" s="35">
        <f t="shared" si="5"/>
        <v>97.48475613537276</v>
      </c>
      <c r="X52" s="36"/>
      <c r="Y52" s="33"/>
      <c r="Z52" s="37">
        <f t="shared" si="3"/>
        <v>-19106.696409999975</v>
      </c>
      <c r="AA52" s="37">
        <f t="shared" si="3"/>
        <v>-911.880290000001</v>
      </c>
      <c r="AB52" s="37">
        <f t="shared" si="4"/>
        <v>-911.880290000001</v>
      </c>
      <c r="AC52" s="38">
        <f t="shared" si="6"/>
        <v>5708.617599999998</v>
      </c>
      <c r="AD52" s="39">
        <v>0.049996894602819926</v>
      </c>
      <c r="AE52" s="40">
        <v>0.08450999947509279</v>
      </c>
      <c r="AF52" s="40">
        <v>-3.3197652972510077</v>
      </c>
      <c r="AG52" s="41">
        <v>0.17878338278931752</v>
      </c>
      <c r="AH52" s="6"/>
      <c r="AI52" s="78">
        <v>-33638400</v>
      </c>
      <c r="AJ52" s="79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0">
        <v>29</v>
      </c>
      <c r="L53" s="32" t="s">
        <v>44</v>
      </c>
      <c r="M53" s="77">
        <v>75516150</v>
      </c>
      <c r="N53" s="98">
        <v>236586.928</v>
      </c>
      <c r="O53" s="98">
        <v>46883.3467</v>
      </c>
      <c r="P53" s="99">
        <f t="shared" si="0"/>
        <v>19.816541470118754</v>
      </c>
      <c r="Q53" s="98">
        <v>53157.74242</v>
      </c>
      <c r="R53" s="100">
        <f t="shared" si="1"/>
        <v>88.19664749788296</v>
      </c>
      <c r="S53" s="101">
        <v>253534.796</v>
      </c>
      <c r="T53" s="98">
        <v>40670.76109</v>
      </c>
      <c r="U53" s="34">
        <f t="shared" si="2"/>
        <v>16.041490845303933</v>
      </c>
      <c r="V53" s="33">
        <v>43824.99733</v>
      </c>
      <c r="W53" s="35">
        <f t="shared" si="5"/>
        <v>92.8026550321298</v>
      </c>
      <c r="X53" s="36"/>
      <c r="Y53" s="33"/>
      <c r="Z53" s="37">
        <f t="shared" si="3"/>
        <v>-16947.867999999988</v>
      </c>
      <c r="AA53" s="37">
        <f t="shared" si="3"/>
        <v>6212.585610000002</v>
      </c>
      <c r="AB53" s="37">
        <f t="shared" si="4"/>
        <v>6212.585610000002</v>
      </c>
      <c r="AC53" s="38">
        <f t="shared" si="6"/>
        <v>9332.745090000004</v>
      </c>
      <c r="AD53" s="39">
        <v>0.04315256302082829</v>
      </c>
      <c r="AE53" s="40">
        <v>0.0720713782429364</v>
      </c>
      <c r="AF53" s="40">
        <v>-1.1844983141213716</v>
      </c>
      <c r="AG53" s="41">
        <v>-0.8480852143038295</v>
      </c>
      <c r="AH53" s="6"/>
      <c r="AI53" s="78">
        <v>-3283000</v>
      </c>
      <c r="AJ53" s="79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0">
        <v>10</v>
      </c>
      <c r="L54" s="32" t="s">
        <v>45</v>
      </c>
      <c r="M54" s="77">
        <v>78836603</v>
      </c>
      <c r="N54" s="98">
        <v>241563.13919</v>
      </c>
      <c r="O54" s="98">
        <v>58718.206079999996</v>
      </c>
      <c r="P54" s="99">
        <f t="shared" si="0"/>
        <v>24.30760184558438</v>
      </c>
      <c r="Q54" s="98">
        <v>59760.85738</v>
      </c>
      <c r="R54" s="100">
        <f t="shared" si="1"/>
        <v>98.2552939403628</v>
      </c>
      <c r="S54" s="101">
        <v>237262.15691999998</v>
      </c>
      <c r="T54" s="98">
        <v>53233.9816</v>
      </c>
      <c r="U54" s="34">
        <f t="shared" si="2"/>
        <v>22.43677723032309</v>
      </c>
      <c r="V54" s="33">
        <v>58487.67702</v>
      </c>
      <c r="W54" s="35">
        <f t="shared" si="5"/>
        <v>91.0174318973149</v>
      </c>
      <c r="X54" s="36"/>
      <c r="Y54" s="33"/>
      <c r="Z54" s="37">
        <f t="shared" si="3"/>
        <v>4300.982270000008</v>
      </c>
      <c r="AA54" s="37">
        <f t="shared" si="3"/>
        <v>5484.224479999997</v>
      </c>
      <c r="AB54" s="37">
        <f t="shared" si="4"/>
        <v>5484.224479999997</v>
      </c>
      <c r="AC54" s="38">
        <f t="shared" si="6"/>
        <v>1273.1803599999985</v>
      </c>
      <c r="AD54" s="39">
        <v>0.05369568790751192</v>
      </c>
      <c r="AE54" s="40">
        <v>0.09732360097323602</v>
      </c>
      <c r="AF54" s="40">
        <v>-22.482409405378952</v>
      </c>
      <c r="AG54" s="41">
        <v>-2.487220447284345</v>
      </c>
      <c r="AH54" s="6"/>
      <c r="AI54" s="78">
        <v>-5068429.42</v>
      </c>
      <c r="AJ54" s="79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0">
        <v>43</v>
      </c>
      <c r="L55" s="32" t="s">
        <v>46</v>
      </c>
      <c r="M55" s="77">
        <v>166872586</v>
      </c>
      <c r="N55" s="98">
        <v>609846.573</v>
      </c>
      <c r="O55" s="98">
        <v>113923.75603</v>
      </c>
      <c r="P55" s="99">
        <f t="shared" si="0"/>
        <v>18.68072414830148</v>
      </c>
      <c r="Q55" s="98">
        <v>124445.59514</v>
      </c>
      <c r="R55" s="100">
        <f t="shared" si="1"/>
        <v>91.54502889542772</v>
      </c>
      <c r="S55" s="101">
        <v>680867.28907</v>
      </c>
      <c r="T55" s="98">
        <v>99892.03085</v>
      </c>
      <c r="U55" s="34">
        <f t="shared" si="2"/>
        <v>14.671292402142422</v>
      </c>
      <c r="V55" s="33">
        <v>104530.87363</v>
      </c>
      <c r="W55" s="35">
        <f t="shared" si="5"/>
        <v>95.56222710199499</v>
      </c>
      <c r="X55" s="36"/>
      <c r="Y55" s="33"/>
      <c r="Z55" s="37">
        <f t="shared" si="3"/>
        <v>-71020.71607000008</v>
      </c>
      <c r="AA55" s="37">
        <f t="shared" si="3"/>
        <v>14031.725180000009</v>
      </c>
      <c r="AB55" s="37">
        <f t="shared" si="4"/>
        <v>14031.725180000009</v>
      </c>
      <c r="AC55" s="38">
        <f t="shared" si="6"/>
        <v>19914.721510000003</v>
      </c>
      <c r="AD55" s="39">
        <v>0.034775808079500974</v>
      </c>
      <c r="AE55" s="40">
        <v>0.060527369318875764</v>
      </c>
      <c r="AF55" s="40">
        <v>-2.554024240928446</v>
      </c>
      <c r="AG55" s="41">
        <v>-1.7750787224471436</v>
      </c>
      <c r="AH55" s="6"/>
      <c r="AI55" s="78">
        <v>-13702638.66</v>
      </c>
      <c r="AJ55" s="79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0">
        <v>11</v>
      </c>
      <c r="L56" s="32" t="s">
        <v>47</v>
      </c>
      <c r="M56" s="77">
        <v>144216610</v>
      </c>
      <c r="N56" s="98">
        <v>390674.4</v>
      </c>
      <c r="O56" s="98">
        <v>100862.68353</v>
      </c>
      <c r="P56" s="99">
        <f t="shared" si="0"/>
        <v>25.81758198899134</v>
      </c>
      <c r="Q56" s="98">
        <v>111966.45199</v>
      </c>
      <c r="R56" s="100">
        <f t="shared" si="1"/>
        <v>90.08295050646802</v>
      </c>
      <c r="S56" s="101">
        <v>418412.78924</v>
      </c>
      <c r="T56" s="98">
        <v>100079.22128</v>
      </c>
      <c r="U56" s="34">
        <f t="shared" si="2"/>
        <v>23.918776828447978</v>
      </c>
      <c r="V56" s="33">
        <v>108880.33823000001</v>
      </c>
      <c r="W56" s="35">
        <f t="shared" si="5"/>
        <v>91.91670682413896</v>
      </c>
      <c r="X56" s="36"/>
      <c r="Y56" s="33"/>
      <c r="Z56" s="37">
        <f t="shared" si="3"/>
        <v>-27738.38923999999</v>
      </c>
      <c r="AA56" s="37">
        <f t="shared" si="3"/>
        <v>783.4622499999969</v>
      </c>
      <c r="AB56" s="37">
        <f t="shared" si="4"/>
        <v>783.4622499999969</v>
      </c>
      <c r="AC56" s="38">
        <f t="shared" si="6"/>
        <v>3086.113759999993</v>
      </c>
      <c r="AD56" s="39">
        <v>0.255249210360076</v>
      </c>
      <c r="AE56" s="40">
        <v>0.4489861795958051</v>
      </c>
      <c r="AF56" s="40">
        <v>-6.798912943804863</v>
      </c>
      <c r="AG56" s="41">
        <v>-5.7482993197278915</v>
      </c>
      <c r="AH56" s="6"/>
      <c r="AI56" s="78">
        <v>-9169300.26</v>
      </c>
      <c r="AJ56" s="79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0">
        <v>44</v>
      </c>
      <c r="L57" s="32" t="s">
        <v>48</v>
      </c>
      <c r="M57" s="77">
        <v>195974179</v>
      </c>
      <c r="N57" s="98">
        <v>564893.25</v>
      </c>
      <c r="O57" s="98">
        <v>90276.95114</v>
      </c>
      <c r="P57" s="99">
        <f t="shared" si="0"/>
        <v>15.981240905250683</v>
      </c>
      <c r="Q57" s="98">
        <v>96170.50719</v>
      </c>
      <c r="R57" s="100">
        <f t="shared" si="1"/>
        <v>93.87176357679351</v>
      </c>
      <c r="S57" s="101">
        <v>603863.28144</v>
      </c>
      <c r="T57" s="98">
        <v>90431.17559999999</v>
      </c>
      <c r="U57" s="34">
        <f t="shared" si="2"/>
        <v>14.97543870929752</v>
      </c>
      <c r="V57" s="33">
        <v>86620.24308</v>
      </c>
      <c r="W57" s="35">
        <f t="shared" si="5"/>
        <v>104.39958649905925</v>
      </c>
      <c r="X57" s="36"/>
      <c r="Y57" s="33"/>
      <c r="Z57" s="37">
        <f t="shared" si="3"/>
        <v>-38970.03144000005</v>
      </c>
      <c r="AA57" s="37">
        <f t="shared" si="3"/>
        <v>-154.22445999998308</v>
      </c>
      <c r="AB57" s="37">
        <f t="shared" si="4"/>
        <v>-154.22445999998308</v>
      </c>
      <c r="AC57" s="38">
        <f t="shared" si="6"/>
        <v>9550.264110000004</v>
      </c>
      <c r="AD57" s="39">
        <v>0.06975160335471141</v>
      </c>
      <c r="AE57" s="40">
        <v>0.1309052527621753</v>
      </c>
      <c r="AF57" s="40">
        <v>-3.775231876177857</v>
      </c>
      <c r="AG57" s="41">
        <v>-1.9701269604182226</v>
      </c>
      <c r="AH57" s="6"/>
      <c r="AI57" s="78">
        <v>-13866800</v>
      </c>
      <c r="AJ57" s="79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0">
        <v>12</v>
      </c>
      <c r="L58" s="32" t="s">
        <v>49</v>
      </c>
      <c r="M58" s="77">
        <v>252032069</v>
      </c>
      <c r="N58" s="98">
        <v>830628.796</v>
      </c>
      <c r="O58" s="98">
        <v>175000.84378999998</v>
      </c>
      <c r="P58" s="99">
        <f t="shared" si="0"/>
        <v>21.068477836638834</v>
      </c>
      <c r="Q58" s="98">
        <v>172274.30186</v>
      </c>
      <c r="R58" s="100">
        <f t="shared" si="1"/>
        <v>101.58267478118456</v>
      </c>
      <c r="S58" s="101">
        <v>826151.77504</v>
      </c>
      <c r="T58" s="98">
        <v>161554.46532</v>
      </c>
      <c r="U58" s="34">
        <f t="shared" si="2"/>
        <v>19.555058791972936</v>
      </c>
      <c r="V58" s="33">
        <v>174755.32263</v>
      </c>
      <c r="W58" s="35">
        <f t="shared" si="5"/>
        <v>92.44609142008825</v>
      </c>
      <c r="X58" s="36"/>
      <c r="Y58" s="33"/>
      <c r="Z58" s="37">
        <f t="shared" si="3"/>
        <v>4477.020959999994</v>
      </c>
      <c r="AA58" s="37">
        <f t="shared" si="3"/>
        <v>13446.378469999996</v>
      </c>
      <c r="AB58" s="37">
        <f t="shared" si="4"/>
        <v>13446.378469999996</v>
      </c>
      <c r="AC58" s="38">
        <f t="shared" si="6"/>
        <v>-2481.020770000003</v>
      </c>
      <c r="AD58" s="39">
        <v>0.2080841445306057</v>
      </c>
      <c r="AE58" s="40">
        <v>0.3321406938833558</v>
      </c>
      <c r="AF58" s="40">
        <v>-1.543527099008924</v>
      </c>
      <c r="AG58" s="41">
        <v>1.2592592592592593</v>
      </c>
      <c r="AH58" s="6"/>
      <c r="AI58" s="78">
        <v>-14485097.19</v>
      </c>
      <c r="AJ58" s="79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0">
        <v>13</v>
      </c>
      <c r="L59" s="32" t="s">
        <v>50</v>
      </c>
      <c r="M59" s="77">
        <v>98614562</v>
      </c>
      <c r="N59" s="98">
        <v>231148.477</v>
      </c>
      <c r="O59" s="98">
        <v>53045.0676</v>
      </c>
      <c r="P59" s="99">
        <f t="shared" si="0"/>
        <v>22.948482416347478</v>
      </c>
      <c r="Q59" s="98">
        <v>56454.51535</v>
      </c>
      <c r="R59" s="100">
        <f t="shared" si="1"/>
        <v>93.96071735119412</v>
      </c>
      <c r="S59" s="101">
        <v>237475.619</v>
      </c>
      <c r="T59" s="98">
        <v>48154.744340000005</v>
      </c>
      <c r="U59" s="34">
        <f t="shared" si="2"/>
        <v>20.277763478532083</v>
      </c>
      <c r="V59" s="33">
        <v>46681.41401</v>
      </c>
      <c r="W59" s="35">
        <f t="shared" si="5"/>
        <v>103.15613903572927</v>
      </c>
      <c r="X59" s="36"/>
      <c r="Y59" s="33"/>
      <c r="Z59" s="37">
        <f t="shared" si="3"/>
        <v>-6327.141999999993</v>
      </c>
      <c r="AA59" s="37">
        <f t="shared" si="3"/>
        <v>4890.323259999997</v>
      </c>
      <c r="AB59" s="37">
        <f t="shared" si="4"/>
        <v>4890.323259999997</v>
      </c>
      <c r="AC59" s="38">
        <f t="shared" si="6"/>
        <v>9773.101340000001</v>
      </c>
      <c r="AD59" s="39">
        <v>0.049998421093168516</v>
      </c>
      <c r="AE59" s="40">
        <v>0.09030886052469876</v>
      </c>
      <c r="AF59" s="40">
        <v>-3.943848368593538</v>
      </c>
      <c r="AG59" s="41">
        <v>-1.7893271461716937</v>
      </c>
      <c r="AH59" s="6"/>
      <c r="AI59" s="78">
        <v>-9840241.37</v>
      </c>
      <c r="AJ59" s="79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0">
        <v>14</v>
      </c>
      <c r="L60" s="32" t="s">
        <v>51</v>
      </c>
      <c r="M60" s="77">
        <v>325023304</v>
      </c>
      <c r="N60" s="98">
        <v>461648.54777</v>
      </c>
      <c r="O60" s="98">
        <v>78506.36155</v>
      </c>
      <c r="P60" s="99">
        <f t="shared" si="0"/>
        <v>17.00565547735959</v>
      </c>
      <c r="Q60" s="98">
        <v>77367.12698999999</v>
      </c>
      <c r="R60" s="100">
        <f t="shared" si="1"/>
        <v>101.47250467262052</v>
      </c>
      <c r="S60" s="101">
        <v>469369.89777</v>
      </c>
      <c r="T60" s="98">
        <v>76336.0648</v>
      </c>
      <c r="U60" s="34">
        <f t="shared" si="2"/>
        <v>16.263519489144166</v>
      </c>
      <c r="V60" s="33">
        <v>73335.73628</v>
      </c>
      <c r="W60" s="35">
        <f t="shared" si="5"/>
        <v>104.09122301376313</v>
      </c>
      <c r="X60" s="36"/>
      <c r="Y60" s="33"/>
      <c r="Z60" s="37">
        <f t="shared" si="3"/>
        <v>-7721.349999999977</v>
      </c>
      <c r="AA60" s="37">
        <f t="shared" si="3"/>
        <v>2170.2967500000086</v>
      </c>
      <c r="AB60" s="37">
        <f t="shared" si="4"/>
        <v>2170.2967500000086</v>
      </c>
      <c r="AC60" s="38">
        <f t="shared" si="6"/>
        <v>4031.3907099999924</v>
      </c>
      <c r="AD60" s="39">
        <v>0.04139405441298004</v>
      </c>
      <c r="AE60" s="40">
        <v>0.07412297646694198</v>
      </c>
      <c r="AF60" s="40">
        <v>-3.912120397742542</v>
      </c>
      <c r="AG60" s="41">
        <v>-8.045226130653266</v>
      </c>
      <c r="AH60" s="6"/>
      <c r="AI60" s="82">
        <v>-40951926.45</v>
      </c>
      <c r="AJ60" s="83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1">
        <v>45</v>
      </c>
      <c r="L61" s="32" t="s">
        <v>52</v>
      </c>
      <c r="M61" s="77">
        <v>72906330</v>
      </c>
      <c r="N61" s="98">
        <v>102452.44737000001</v>
      </c>
      <c r="O61" s="98">
        <v>24942.28414</v>
      </c>
      <c r="P61" s="99">
        <f t="shared" si="0"/>
        <v>24.34523018266479</v>
      </c>
      <c r="Q61" s="98">
        <v>23741.04732</v>
      </c>
      <c r="R61" s="100">
        <f t="shared" si="1"/>
        <v>105.0597465385954</v>
      </c>
      <c r="S61" s="101">
        <v>120921.88656999999</v>
      </c>
      <c r="T61" s="98">
        <v>29055.020190000003</v>
      </c>
      <c r="U61" s="34">
        <f t="shared" si="2"/>
        <v>24.02792498046287</v>
      </c>
      <c r="V61" s="33">
        <v>18782.14051</v>
      </c>
      <c r="W61" s="35">
        <f t="shared" si="5"/>
        <v>154.69493572647116</v>
      </c>
      <c r="X61" s="36"/>
      <c r="Y61" s="33"/>
      <c r="Z61" s="37">
        <f t="shared" si="3"/>
        <v>-18469.43919999998</v>
      </c>
      <c r="AA61" s="37">
        <f t="shared" si="3"/>
        <v>-4112.736050000003</v>
      </c>
      <c r="AB61" s="37">
        <f t="shared" si="4"/>
        <v>-4112.736050000003</v>
      </c>
      <c r="AC61" s="38">
        <f t="shared" si="6"/>
        <v>4958.90681</v>
      </c>
      <c r="AD61" s="42">
        <v>0</v>
      </c>
      <c r="AE61" s="43">
        <v>0</v>
      </c>
      <c r="AF61" s="43">
        <v>23.225370310270716</v>
      </c>
      <c r="AG61" s="44"/>
      <c r="AH61" s="1"/>
      <c r="AI61" s="78">
        <v>-8662831</v>
      </c>
      <c r="AJ61" s="79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8" t="s">
        <v>53</v>
      </c>
      <c r="M62" s="49">
        <f>SUM(M19:M61)</f>
        <v>9942101520.17</v>
      </c>
      <c r="N62" s="102">
        <f>SUM(N19:N61)</f>
        <v>27131277.795959998</v>
      </c>
      <c r="O62" s="102">
        <f>SUM(O19:O61)</f>
        <v>5787855.547409999</v>
      </c>
      <c r="P62" s="103">
        <f t="shared" si="0"/>
        <v>21.332779056472763</v>
      </c>
      <c r="Q62" s="102">
        <f>SUM(Q19:Q61)</f>
        <v>5666346.5268</v>
      </c>
      <c r="R62" s="104">
        <f>O62/Q62*100</f>
        <v>102.14439798263837</v>
      </c>
      <c r="S62" s="102">
        <f>SUM(S19:S61)</f>
        <v>29201346.953129996</v>
      </c>
      <c r="T62" s="102">
        <f>SUM(T19:T61)</f>
        <v>5386384.342839998</v>
      </c>
      <c r="U62" s="52">
        <f t="shared" si="2"/>
        <v>18.44567085033949</v>
      </c>
      <c r="V62" s="50">
        <f>SUM(V19:V61)</f>
        <v>5309145.06359</v>
      </c>
      <c r="W62" s="51">
        <f>T62/V62*100</f>
        <v>101.45483459812961</v>
      </c>
      <c r="X62" s="53">
        <f>SUM(X19:X61)</f>
        <v>0</v>
      </c>
      <c r="Y62" s="54">
        <f>SUM(Y19:Y61)</f>
        <v>0</v>
      </c>
      <c r="Z62" s="55">
        <f>SUM(Z19:Z61)</f>
        <v>-2070069.1571699986</v>
      </c>
      <c r="AA62" s="55">
        <f>SUM(AA19:AA61)</f>
        <v>401471.2045700001</v>
      </c>
      <c r="AB62" s="55">
        <f>SUM(AB19:AB61)</f>
        <v>401471.2045700001</v>
      </c>
      <c r="AC62" s="56">
        <f t="shared" si="6"/>
        <v>357201.4632099997</v>
      </c>
      <c r="AD62" s="57" t="s">
        <v>54</v>
      </c>
      <c r="AE62" s="58" t="s">
        <v>55</v>
      </c>
      <c r="AI62" s="84">
        <f>SUM(AI19:AI61)</f>
        <v>-922006965.6800001</v>
      </c>
      <c r="AJ62" s="84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59"/>
      <c r="M63" s="60"/>
      <c r="N63" s="98" t="e">
        <f>#REF!/1000</f>
        <v>#REF!</v>
      </c>
      <c r="O63" s="98" t="e">
        <f>#REF!/1000</f>
        <v>#REF!</v>
      </c>
      <c r="P63" s="105">
        <v>66.7</v>
      </c>
      <c r="Q63" s="105">
        <f>SUM(Q19:Q62)</f>
        <v>11332693.0536</v>
      </c>
      <c r="R63" s="105"/>
      <c r="S63" s="105"/>
      <c r="T63" s="105"/>
      <c r="U63" s="60"/>
      <c r="V63" s="60"/>
      <c r="W63" s="61"/>
      <c r="X63" s="62"/>
      <c r="Y63" s="62"/>
      <c r="Z63" s="60"/>
      <c r="AA63" s="60"/>
      <c r="AB63" s="85">
        <v>1924530.66369</v>
      </c>
      <c r="AC63" s="60"/>
      <c r="AD63" s="57"/>
      <c r="AE63" s="58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98" t="e">
        <f>#REF!/1000</f>
        <v>#REF!</v>
      </c>
      <c r="O64" s="98" t="e">
        <f>#REF!/1000</f>
        <v>#REF!</v>
      </c>
      <c r="P64" s="106"/>
      <c r="Q64" s="106"/>
      <c r="R64" s="106"/>
      <c r="S64" s="106"/>
      <c r="T64" s="106"/>
      <c r="U64" s="1"/>
      <c r="V64" s="1"/>
      <c r="W64" s="61"/>
      <c r="X64" s="1"/>
      <c r="Y64" s="1"/>
      <c r="Z64" s="1"/>
      <c r="AA64" s="1"/>
      <c r="AB64" s="63">
        <f>AB63+AB62</f>
        <v>2326001.8682600004</v>
      </c>
      <c r="AC64" s="1"/>
      <c r="AD64" s="6"/>
      <c r="AE64" s="6"/>
    </row>
    <row r="65" ht="21.75" customHeight="1">
      <c r="W65" s="61"/>
    </row>
    <row r="66" spans="12:23" ht="98.25" customHeight="1">
      <c r="L66" s="120" t="s">
        <v>61</v>
      </c>
      <c r="M66" s="121"/>
      <c r="N66" s="121"/>
      <c r="O66" s="121"/>
      <c r="P66" s="121"/>
      <c r="Q66" s="107"/>
      <c r="R66" s="107"/>
      <c r="S66" s="119" t="s">
        <v>60</v>
      </c>
      <c r="T66" s="119"/>
      <c r="U66" s="119"/>
      <c r="W66" s="61"/>
    </row>
    <row r="67" spans="23:28" ht="12.75">
      <c r="W67" s="86"/>
      <c r="AB67" s="64" t="s">
        <v>59</v>
      </c>
    </row>
  </sheetData>
  <sheetProtection/>
  <autoFilter ref="A18:AJ18"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2018-10-19T07:46:46Z</cp:lastPrinted>
  <dcterms:created xsi:type="dcterms:W3CDTF">2007-02-26T07:16:01Z</dcterms:created>
  <dcterms:modified xsi:type="dcterms:W3CDTF">2019-04-17T07:19:06Z</dcterms:modified>
  <cp:category/>
  <cp:version/>
  <cp:contentType/>
  <cp:contentStatus/>
</cp:coreProperties>
</file>