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3.2018" sheetId="1" r:id="rId1"/>
  </sheets>
  <definedNames>
    <definedName name="_xlnm._FilterDatabase" localSheetId="0" hidden="1">'сводка мо 01.03.2018'!$A$18:$AJ$18</definedName>
  </definedNames>
  <calcPr fullCalcOnLoad="1"/>
</workbook>
</file>

<file path=xl/sharedStrings.xml><?xml version="1.0" encoding="utf-8"?>
<sst xmlns="http://schemas.openxmlformats.org/spreadsheetml/2006/main" count="77" uniqueCount="64">
  <si>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</si>
  <si>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</si>
  <si>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</si>
  <si>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</si>
  <si>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</si>
  <si>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</si>
  <si>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</si>
  <si>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</si>
  <si>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</si>
  <si>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</si>
  <si>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</si>
  <si>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</si>
  <si>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</si>
  <si>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</si>
  <si>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</si>
  <si>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</si>
  <si>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</si>
  <si>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</si>
  <si>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</si>
  <si>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</si>
  <si>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</si>
  <si>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</si>
  <si>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</si>
  <si>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</si>
  <si>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</si>
  <si>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</si>
  <si>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</si>
  <si>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</si>
  <si>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</si>
  <si>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</si>
  <si>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</si>
  <si>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</si>
  <si>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</si>
  <si>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</si>
  <si>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</si>
  <si>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</si>
  <si>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</si>
  <si>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</si>
  <si>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</si>
  <si>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</si>
  <si>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</si>
  <si>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</si>
  <si>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</si>
  <si>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</si>
  <si>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</si>
  <si>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</si>
  <si>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</si>
  <si>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</si>
  <si>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</si>
  <si>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</si>
  <si>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</si>
  <si>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</si>
  <si>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</si>
  <si>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</si>
  <si>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</si>
  <si>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</si>
  <si>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</si>
  <si>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</si>
  <si>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</si>
  <si>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</si>
  <si>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Г.А. Яковлева</t>
  </si>
  <si>
    <t>Заместитель начальника управления сводного бюджетного
планирования и анализа исполнения бюджета</t>
  </si>
  <si>
    <t>св.200</t>
  </si>
  <si>
    <t>КОНСОЛИДИРОВАННЫХ БЮДЖЕТОВ МУНИЦИПАЛЬНЫХ ОБРАЗОВАНИЙ НА 1 апреля 2018 года по отчетным данным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</si>
</sst>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6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35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2" applyNumberFormat="1" applyFont="1" applyFill="1" applyBorder="1" applyAlignment="1" applyProtection="1">
      <alignment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7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2" fontId="40" fillId="0" borderId="21" xfId="52" applyNumberFormat="1" applyFont="1" applyFill="1" applyBorder="1" applyAlignment="1" applyProtection="1">
      <alignment vertical="center" wrapText="1"/>
      <protection locked="0"/>
    </xf>
    <xf numFmtId="172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3" fontId="41" fillId="0" borderId="21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10" fontId="36" fillId="0" borderId="24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72" fontId="34" fillId="0" borderId="26" xfId="52" applyNumberFormat="1" applyFont="1" applyFill="1" applyBorder="1" applyAlignment="1" applyProtection="1">
      <alignment vertical="center" wrapText="1"/>
      <protection locked="0"/>
    </xf>
    <xf numFmtId="10" fontId="36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72" fontId="34" fillId="0" borderId="29" xfId="52" applyNumberFormat="1" applyFont="1" applyFill="1" applyBorder="1" applyAlignment="1" applyProtection="1">
      <alignment vertical="center" wrapText="1"/>
      <protection locked="0"/>
    </xf>
    <xf numFmtId="10" fontId="36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72" fontId="34" fillId="0" borderId="32" xfId="52" applyNumberFormat="1" applyFont="1" applyFill="1" applyBorder="1" applyAlignment="1" applyProtection="1">
      <alignment vertical="center" wrapText="1"/>
      <protection locked="0"/>
    </xf>
    <xf numFmtId="0" fontId="12" fillId="0" borderId="33" xfId="52" applyFont="1" applyFill="1" applyBorder="1" applyAlignment="1" applyProtection="1">
      <alignment horizontal="center" vertical="top"/>
      <protection locked="0"/>
    </xf>
    <xf numFmtId="172" fontId="42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21" xfId="52" applyNumberFormat="1" applyFont="1" applyFill="1" applyBorder="1" applyAlignment="1" applyProtection="1">
      <alignment vertical="center" wrapText="1"/>
      <protection locked="0"/>
    </xf>
    <xf numFmtId="172" fontId="11" fillId="0" borderId="35" xfId="52" applyNumberFormat="1" applyFont="1" applyFill="1" applyBorder="1" applyAlignment="1" applyProtection="1">
      <alignment vertical="center" wrapText="1"/>
      <protection locked="0"/>
    </xf>
    <xf numFmtId="172" fontId="11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40" fillId="0" borderId="37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3" fontId="11" fillId="0" borderId="35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4" fillId="0" borderId="0" xfId="52" applyNumberFormat="1" applyFont="1" applyFill="1" applyBorder="1" applyAlignment="1" applyProtection="1">
      <alignment vertical="center" wrapText="1"/>
      <protection locked="0"/>
    </xf>
    <xf numFmtId="172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39" xfId="52" applyNumberFormat="1" applyFont="1" applyFill="1" applyBorder="1" applyAlignment="1" applyProtection="1">
      <alignment vertical="center" wrapText="1"/>
      <protection locked="0"/>
    </xf>
    <xf numFmtId="3" fontId="36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3" xfId="52" applyNumberFormat="1" applyFont="1" applyFill="1" applyBorder="1" applyAlignment="1" applyProtection="1">
      <alignment vertical="center" wrapText="1"/>
      <protection locked="0"/>
    </xf>
    <xf numFmtId="3" fontId="37" fillId="0" borderId="44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7" xfId="52" applyNumberFormat="1" applyFont="1" applyFill="1" applyBorder="1" applyAlignment="1" applyProtection="1">
      <alignment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4" fontId="0" fillId="0" borderId="44" xfId="52" applyNumberFormat="1" applyFont="1" applyFill="1" applyBorder="1">
      <alignment/>
      <protection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4" fontId="3" fillId="0" borderId="48" xfId="53" applyNumberFormat="1" applyFill="1" applyBorder="1">
      <alignment/>
      <protection/>
    </xf>
    <xf numFmtId="4" fontId="3" fillId="0" borderId="49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1" xfId="54" applyNumberFormat="1" applyFill="1" applyBorder="1">
      <alignment/>
      <protection/>
    </xf>
    <xf numFmtId="0" fontId="0" fillId="0" borderId="0" xfId="52" applyFill="1" applyBorder="1">
      <alignment/>
      <protection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0" xfId="52" applyFont="1" applyFill="1" applyBorder="1" applyAlignment="1" applyProtection="1">
      <alignment horizontal="center" vertical="top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25" borderId="0" xfId="52" applyFill="1">
      <alignment/>
      <protection/>
    </xf>
    <xf numFmtId="0" fontId="33" fillId="25" borderId="0" xfId="52" applyFont="1" applyFill="1" applyBorder="1" applyAlignment="1" applyProtection="1">
      <alignment horizontal="left" vertical="top"/>
      <protection locked="0"/>
    </xf>
    <xf numFmtId="0" fontId="12" fillId="25" borderId="50" xfId="52" applyFont="1" applyFill="1" applyBorder="1" applyAlignment="1" applyProtection="1">
      <alignment horizontal="center" vertical="top"/>
      <protection locked="0"/>
    </xf>
    <xf numFmtId="0" fontId="12" fillId="25" borderId="51" xfId="52" applyFont="1" applyFill="1" applyBorder="1" applyAlignment="1" applyProtection="1">
      <alignment horizontal="center" vertical="top"/>
      <protection locked="0"/>
    </xf>
    <xf numFmtId="0" fontId="12" fillId="25" borderId="52" xfId="52" applyFont="1" applyFill="1" applyBorder="1" applyAlignment="1" applyProtection="1">
      <alignment horizontal="center" vertical="top"/>
      <protection locked="0"/>
    </xf>
    <xf numFmtId="3" fontId="9" fillId="25" borderId="53" xfId="52" applyNumberFormat="1" applyFont="1" applyFill="1" applyBorder="1" applyAlignment="1" applyProtection="1">
      <alignment horizontal="center" vertical="center" wrapText="1"/>
      <protection locked="0"/>
    </xf>
    <xf numFmtId="3" fontId="9" fillId="25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25" borderId="16" xfId="52" applyNumberFormat="1" applyFont="1" applyFill="1" applyBorder="1" applyAlignment="1" applyProtection="1">
      <alignment horizontal="center" vertical="center" wrapText="1"/>
      <protection locked="0"/>
    </xf>
    <xf numFmtId="3" fontId="37" fillId="25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25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25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25" borderId="20" xfId="52" applyNumberFormat="1" applyFont="1" applyFill="1" applyBorder="1" applyAlignment="1" applyProtection="1">
      <alignment vertical="center" wrapText="1"/>
      <protection locked="0"/>
    </xf>
    <xf numFmtId="3" fontId="10" fillId="25" borderId="21" xfId="52" applyNumberFormat="1" applyFont="1" applyFill="1" applyBorder="1" applyAlignment="1" applyProtection="1">
      <alignment vertical="center" wrapText="1"/>
      <protection locked="0"/>
    </xf>
    <xf numFmtId="3" fontId="10" fillId="25" borderId="22" xfId="52" applyNumberFormat="1" applyFont="1" applyFill="1" applyBorder="1" applyAlignment="1" applyProtection="1">
      <alignment vertical="center" wrapText="1"/>
      <protection locked="0"/>
    </xf>
    <xf numFmtId="3" fontId="40" fillId="25" borderId="21" xfId="52" applyNumberFormat="1" applyFont="1" applyFill="1" applyBorder="1" applyAlignment="1" applyProtection="1">
      <alignment vertical="center" wrapText="1"/>
      <protection locked="0"/>
    </xf>
    <xf numFmtId="172" fontId="40" fillId="25" borderId="21" xfId="52" applyNumberFormat="1" applyFont="1" applyFill="1" applyBorder="1" applyAlignment="1" applyProtection="1">
      <alignment vertical="center" wrapText="1"/>
      <protection locked="0"/>
    </xf>
    <xf numFmtId="172" fontId="40" fillId="25" borderId="22" xfId="52" applyNumberFormat="1" applyFont="1" applyFill="1" applyBorder="1" applyAlignment="1" applyProtection="1">
      <alignment horizontal="right" vertical="center" wrapText="1"/>
      <protection locked="0"/>
    </xf>
    <xf numFmtId="3" fontId="40" fillId="25" borderId="20" xfId="52" applyNumberFormat="1" applyFont="1" applyFill="1" applyBorder="1" applyAlignment="1" applyProtection="1">
      <alignment vertical="center" wrapText="1"/>
      <protection locked="0"/>
    </xf>
    <xf numFmtId="3" fontId="11" fillId="25" borderId="21" xfId="52" applyNumberFormat="1" applyFont="1" applyFill="1" applyBorder="1" applyAlignment="1" applyProtection="1">
      <alignment vertical="center" wrapText="1"/>
      <protection locked="0"/>
    </xf>
    <xf numFmtId="172" fontId="11" fillId="25" borderId="37" xfId="52" applyNumberFormat="1" applyFont="1" applyFill="1" applyBorder="1" applyAlignment="1" applyProtection="1">
      <alignment vertical="center" wrapText="1"/>
      <protection locked="0"/>
    </xf>
    <xf numFmtId="172" fontId="11" fillId="25" borderId="35" xfId="52" applyNumberFormat="1" applyFont="1" applyFill="1" applyBorder="1" applyAlignment="1" applyProtection="1">
      <alignment vertical="center" wrapText="1"/>
      <protection locked="0"/>
    </xf>
    <xf numFmtId="172" fontId="6" fillId="25" borderId="0" xfId="52" applyNumberFormat="1" applyFont="1" applyFill="1" applyBorder="1" applyAlignment="1" applyProtection="1">
      <alignment vertical="center" wrapText="1"/>
      <protection locked="0"/>
    </xf>
    <xf numFmtId="0" fontId="1" fillId="25" borderId="0" xfId="52" applyFont="1" applyFill="1" applyBorder="1" applyAlignment="1" applyProtection="1">
      <alignment horizontal="left" vertical="top"/>
      <protection locked="0"/>
    </xf>
    <xf numFmtId="0" fontId="13" fillId="25" borderId="0" xfId="52" applyFon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36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R59" sqref="R59"/>
    </sheetView>
  </sheetViews>
  <sheetFormatPr defaultColWidth="9.140625" defaultRowHeight="12.75"/>
  <cols>
    <col min="1" max="10" width="0" style="64" hidden="1" customWidth="1"/>
    <col min="11" max="11" width="4.7109375" style="64" hidden="1" customWidth="1"/>
    <col min="12" max="12" width="39.140625" style="64" customWidth="1"/>
    <col min="13" max="13" width="20.140625" style="64" hidden="1" customWidth="1"/>
    <col min="14" max="14" width="21.421875" style="98" customWidth="1"/>
    <col min="15" max="15" width="21.8515625" style="98" customWidth="1"/>
    <col min="16" max="16" width="19.28125" style="98" customWidth="1"/>
    <col min="17" max="17" width="25.140625" style="98" customWidth="1"/>
    <col min="18" max="18" width="22.8515625" style="98" customWidth="1"/>
    <col min="19" max="19" width="18.57421875" style="98" customWidth="1"/>
    <col min="20" max="20" width="20.57421875" style="98" customWidth="1"/>
    <col min="21" max="21" width="16.8515625" style="64" customWidth="1"/>
    <col min="22" max="22" width="22.00390625" style="64" customWidth="1"/>
    <col min="23" max="23" width="19.00390625" style="64" customWidth="1"/>
    <col min="24" max="25" width="9.140625" style="64" hidden="1" customWidth="1"/>
    <col min="26" max="26" width="21.140625" style="64" customWidth="1"/>
    <col min="27" max="27" width="14.28125" style="64" hidden="1" customWidth="1"/>
    <col min="28" max="28" width="19.00390625" style="64" customWidth="1"/>
    <col min="29" max="29" width="22.28125" style="64" customWidth="1"/>
    <col min="30" max="34" width="0" style="64" hidden="1" customWidth="1"/>
    <col min="35" max="35" width="17.140625" style="64" hidden="1" customWidth="1"/>
    <col min="36" max="36" width="17.00390625" style="64" hidden="1" customWidth="1"/>
    <col min="37" max="16384" width="9.140625" style="64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7" t="s">
        <v>58</v>
      </c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88" t="s">
        <v>63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99"/>
      <c r="O5" s="99"/>
      <c r="P5" s="99"/>
      <c r="Q5" s="99"/>
      <c r="R5" s="99"/>
      <c r="S5" s="99"/>
      <c r="T5" s="99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99"/>
      <c r="O6" s="99"/>
      <c r="P6" s="99"/>
      <c r="Q6" s="99"/>
      <c r="R6" s="99"/>
      <c r="S6" s="99"/>
      <c r="T6" s="99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99"/>
      <c r="O7" s="99"/>
      <c r="P7" s="99"/>
      <c r="Q7" s="99"/>
      <c r="R7" s="99"/>
      <c r="S7" s="99"/>
      <c r="T7" s="99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99"/>
      <c r="O8" s="99"/>
      <c r="P8" s="99"/>
      <c r="Q8" s="99"/>
      <c r="R8" s="99"/>
      <c r="S8" s="99"/>
      <c r="T8" s="99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99"/>
      <c r="O9" s="99"/>
      <c r="P9" s="99"/>
      <c r="Q9" s="99"/>
      <c r="R9" s="99"/>
      <c r="S9" s="99"/>
      <c r="T9" s="99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99"/>
      <c r="O10" s="99"/>
      <c r="P10" s="99"/>
      <c r="Q10" s="99"/>
      <c r="R10" s="99"/>
      <c r="S10" s="99"/>
      <c r="T10" s="99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99"/>
      <c r="O11" s="99"/>
      <c r="P11" s="99"/>
      <c r="Q11" s="99"/>
      <c r="R11" s="99"/>
      <c r="S11" s="99"/>
      <c r="T11" s="99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99"/>
      <c r="O12" s="99"/>
      <c r="P12" s="99"/>
      <c r="Q12" s="99"/>
      <c r="R12" s="99"/>
      <c r="S12" s="99"/>
      <c r="T12" s="99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99"/>
      <c r="O13" s="99"/>
      <c r="P13" s="99"/>
      <c r="Q13" s="99"/>
      <c r="R13" s="99"/>
      <c r="S13" s="99"/>
      <c r="T13" s="99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99"/>
      <c r="O14" s="99"/>
      <c r="P14" s="99"/>
      <c r="Q14" s="99"/>
      <c r="R14" s="99"/>
      <c r="S14" s="99"/>
      <c r="T14" s="99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100" t="s">
        <v>7</v>
      </c>
      <c r="O15" s="101"/>
      <c r="P15" s="101"/>
      <c r="Q15" s="101"/>
      <c r="R15" s="102"/>
      <c r="S15" s="89" t="s">
        <v>8</v>
      </c>
      <c r="T15" s="90"/>
      <c r="U15" s="90"/>
      <c r="V15" s="90"/>
      <c r="W15" s="91"/>
      <c r="X15" s="10"/>
      <c r="Y15" s="11"/>
      <c r="Z15" s="92" t="s">
        <v>9</v>
      </c>
      <c r="AA15" s="93"/>
      <c r="AB15" s="93"/>
      <c r="AC15" s="94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5" t="s">
        <v>0</v>
      </c>
      <c r="L16" s="13" t="s">
        <v>1</v>
      </c>
      <c r="M16" s="66"/>
      <c r="N16" s="103" t="s">
        <v>2</v>
      </c>
      <c r="O16" s="104" t="s">
        <v>3</v>
      </c>
      <c r="P16" s="104" t="s">
        <v>4</v>
      </c>
      <c r="Q16" s="104" t="s">
        <v>5</v>
      </c>
      <c r="R16" s="105" t="s">
        <v>57</v>
      </c>
      <c r="S16" s="103" t="s">
        <v>2</v>
      </c>
      <c r="T16" s="104" t="s">
        <v>3</v>
      </c>
      <c r="U16" s="14" t="s">
        <v>4</v>
      </c>
      <c r="V16" s="14" t="s">
        <v>5</v>
      </c>
      <c r="W16" s="15" t="s">
        <v>57</v>
      </c>
      <c r="X16" s="16"/>
      <c r="Y16" s="17"/>
      <c r="Z16" s="18" t="s">
        <v>2</v>
      </c>
      <c r="AA16" s="18" t="s">
        <v>6</v>
      </c>
      <c r="AB16" s="18" t="s">
        <v>3</v>
      </c>
      <c r="AC16" s="19" t="s">
        <v>5</v>
      </c>
      <c r="AD16" s="67" t="s">
        <v>2</v>
      </c>
      <c r="AE16" s="68" t="s">
        <v>6</v>
      </c>
      <c r="AF16" s="68" t="s">
        <v>3</v>
      </c>
      <c r="AG16" s="69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0"/>
      <c r="L17" s="20">
        <v>1</v>
      </c>
      <c r="M17" s="71"/>
      <c r="N17" s="106">
        <v>2</v>
      </c>
      <c r="O17" s="107">
        <v>3</v>
      </c>
      <c r="P17" s="107">
        <v>4</v>
      </c>
      <c r="Q17" s="107">
        <v>5</v>
      </c>
      <c r="R17" s="108">
        <v>6</v>
      </c>
      <c r="S17" s="106">
        <v>7</v>
      </c>
      <c r="T17" s="107">
        <v>8</v>
      </c>
      <c r="U17" s="21">
        <v>9</v>
      </c>
      <c r="V17" s="21">
        <v>10</v>
      </c>
      <c r="W17" s="22">
        <v>11</v>
      </c>
      <c r="X17" s="23"/>
      <c r="Y17" s="21"/>
      <c r="Z17" s="24">
        <v>12</v>
      </c>
      <c r="AA17" s="24"/>
      <c r="AB17" s="24">
        <v>13</v>
      </c>
      <c r="AC17" s="25">
        <v>14</v>
      </c>
      <c r="AD17" s="72"/>
      <c r="AE17" s="73"/>
      <c r="AF17" s="73"/>
      <c r="AG17" s="74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0"/>
      <c r="L18" s="26"/>
      <c r="M18" s="75"/>
      <c r="N18" s="109"/>
      <c r="O18" s="110"/>
      <c r="P18" s="110"/>
      <c r="Q18" s="110"/>
      <c r="R18" s="111"/>
      <c r="S18" s="109"/>
      <c r="T18" s="110"/>
      <c r="U18" s="27"/>
      <c r="V18" s="27"/>
      <c r="W18" s="28"/>
      <c r="X18" s="29"/>
      <c r="Y18" s="27"/>
      <c r="Z18" s="30"/>
      <c r="AA18" s="30"/>
      <c r="AB18" s="30"/>
      <c r="AC18" s="31"/>
      <c r="AD18" s="72"/>
      <c r="AE18" s="73"/>
      <c r="AF18" s="73"/>
      <c r="AG18" s="74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6">
        <v>1</v>
      </c>
      <c r="L19" s="32" t="s">
        <v>10</v>
      </c>
      <c r="M19" s="77">
        <v>336182530</v>
      </c>
      <c r="N19" s="112">
        <v>746149.2</v>
      </c>
      <c r="O19" s="112">
        <v>168718.84434</v>
      </c>
      <c r="P19" s="113">
        <f aca="true" t="shared" si="0" ref="P19:P62">O19/N19*100</f>
        <v>22.611944680768943</v>
      </c>
      <c r="Q19" s="112">
        <v>115411.93026000001</v>
      </c>
      <c r="R19" s="114">
        <f aca="true" t="shared" si="1" ref="R19:R61">O19/Q19*100</f>
        <v>146.18839140798545</v>
      </c>
      <c r="S19" s="115">
        <v>747606.83</v>
      </c>
      <c r="T19" s="112">
        <v>165014.99774000002</v>
      </c>
      <c r="U19" s="34">
        <f aca="true" t="shared" si="2" ref="U19:U62">T19/S19*100</f>
        <v>22.07243046990355</v>
      </c>
      <c r="V19" s="33">
        <v>146021.22646</v>
      </c>
      <c r="W19" s="35">
        <f>T19/V19*100</f>
        <v>113.0075412599024</v>
      </c>
      <c r="X19" s="36"/>
      <c r="Y19" s="33"/>
      <c r="Z19" s="37">
        <f aca="true" t="shared" si="3" ref="Z19:AA62">N19-S19</f>
        <v>-1457.6300000000047</v>
      </c>
      <c r="AA19" s="37">
        <f t="shared" si="3"/>
        <v>3703.84659999999</v>
      </c>
      <c r="AB19" s="37">
        <f aca="true" t="shared" si="4" ref="AB19:AB62">O19-T19</f>
        <v>3703.84659999999</v>
      </c>
      <c r="AC19" s="38">
        <f>Q19-V19</f>
        <v>-30609.296199999997</v>
      </c>
      <c r="AD19" s="39">
        <v>0.0657040774982504</v>
      </c>
      <c r="AE19" s="40">
        <v>0.09746784036640826</v>
      </c>
      <c r="AF19" s="40">
        <v>-1.5905153841280204</v>
      </c>
      <c r="AG19" s="41">
        <v>-1.3465852853843616</v>
      </c>
      <c r="AH19" s="6"/>
      <c r="AI19" s="78">
        <v>-20084000</v>
      </c>
      <c r="AJ19" s="79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0">
        <v>16</v>
      </c>
      <c r="L20" s="32" t="s">
        <v>11</v>
      </c>
      <c r="M20" s="77">
        <v>316045296</v>
      </c>
      <c r="N20" s="112">
        <v>658838.9816</v>
      </c>
      <c r="O20" s="112">
        <v>164131.03532</v>
      </c>
      <c r="P20" s="113">
        <f t="shared" si="0"/>
        <v>24.912162137310908</v>
      </c>
      <c r="Q20" s="112">
        <v>130015.38092</v>
      </c>
      <c r="R20" s="114">
        <f t="shared" si="1"/>
        <v>126.23970653210004</v>
      </c>
      <c r="S20" s="115">
        <v>696491.843</v>
      </c>
      <c r="T20" s="112">
        <v>171296.89831999998</v>
      </c>
      <c r="U20" s="34">
        <f t="shared" si="2"/>
        <v>24.594243283908778</v>
      </c>
      <c r="V20" s="33">
        <v>151017.47538999998</v>
      </c>
      <c r="W20" s="35">
        <f aca="true" t="shared" si="5" ref="W20:W61">T20/V20*100</f>
        <v>113.42852731290121</v>
      </c>
      <c r="X20" s="36"/>
      <c r="Y20" s="33"/>
      <c r="Z20" s="37">
        <f t="shared" si="3"/>
        <v>-37652.861399999936</v>
      </c>
      <c r="AA20" s="37">
        <f t="shared" si="3"/>
        <v>-7165.862999999983</v>
      </c>
      <c r="AB20" s="37">
        <f t="shared" si="4"/>
        <v>-7165.862999999983</v>
      </c>
      <c r="AC20" s="38">
        <f aca="true" t="shared" si="6" ref="AC20:AC62">Q20-V20</f>
        <v>-21002.09446999998</v>
      </c>
      <c r="AD20" s="39">
        <v>0.04077711047735438</v>
      </c>
      <c r="AE20" s="40">
        <v>0.07334219344112561</v>
      </c>
      <c r="AF20" s="40">
        <v>-0.8576123716692488</v>
      </c>
      <c r="AG20" s="41">
        <v>-1.1235520781936514</v>
      </c>
      <c r="AH20" s="6"/>
      <c r="AI20" s="78">
        <v>-32154590.13</v>
      </c>
      <c r="AJ20" s="79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0">
        <v>31</v>
      </c>
      <c r="L21" s="32" t="s">
        <v>12</v>
      </c>
      <c r="M21" s="77">
        <v>329283383</v>
      </c>
      <c r="N21" s="112">
        <v>913755.3625</v>
      </c>
      <c r="O21" s="112">
        <v>225680.50963</v>
      </c>
      <c r="P21" s="113">
        <f t="shared" si="0"/>
        <v>24.69813244242383</v>
      </c>
      <c r="Q21" s="112">
        <v>194349.24154</v>
      </c>
      <c r="R21" s="114">
        <f t="shared" si="1"/>
        <v>116.12111672869665</v>
      </c>
      <c r="S21" s="115">
        <v>955529.3018400001</v>
      </c>
      <c r="T21" s="112">
        <v>182355.2561</v>
      </c>
      <c r="U21" s="34">
        <f t="shared" si="2"/>
        <v>19.084213927176325</v>
      </c>
      <c r="V21" s="33">
        <v>154015.67856</v>
      </c>
      <c r="W21" s="35">
        <f t="shared" si="5"/>
        <v>118.40044974964007</v>
      </c>
      <c r="X21" s="36"/>
      <c r="Y21" s="33"/>
      <c r="Z21" s="37">
        <f t="shared" si="3"/>
        <v>-41773.93934000004</v>
      </c>
      <c r="AA21" s="37">
        <f t="shared" si="3"/>
        <v>43325.25352999999</v>
      </c>
      <c r="AB21" s="37">
        <f t="shared" si="4"/>
        <v>43325.25352999999</v>
      </c>
      <c r="AC21" s="38">
        <f t="shared" si="6"/>
        <v>40333.56297999999</v>
      </c>
      <c r="AD21" s="39">
        <v>0.046659512208128084</v>
      </c>
      <c r="AE21" s="40">
        <v>0.08078802952225422</v>
      </c>
      <c r="AF21" s="40">
        <v>-1.3064628840107064</v>
      </c>
      <c r="AG21" s="41">
        <v>-1.1863370547581074</v>
      </c>
      <c r="AH21" s="6"/>
      <c r="AI21" s="78">
        <v>-23525100</v>
      </c>
      <c r="AJ21" s="79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0">
        <v>2</v>
      </c>
      <c r="L22" s="32" t="s">
        <v>13</v>
      </c>
      <c r="M22" s="77">
        <v>2764152159</v>
      </c>
      <c r="N22" s="112">
        <v>6780323.8</v>
      </c>
      <c r="O22" s="112">
        <v>1438599.64597</v>
      </c>
      <c r="P22" s="113">
        <f t="shared" si="0"/>
        <v>21.217270567078227</v>
      </c>
      <c r="Q22" s="112">
        <v>1320825.48382</v>
      </c>
      <c r="R22" s="114">
        <f t="shared" si="1"/>
        <v>108.9167088001196</v>
      </c>
      <c r="S22" s="115">
        <v>9171942.5</v>
      </c>
      <c r="T22" s="112">
        <v>1318333.6470599999</v>
      </c>
      <c r="U22" s="34">
        <f t="shared" si="2"/>
        <v>14.373548973513515</v>
      </c>
      <c r="V22" s="33">
        <v>1182638.99273</v>
      </c>
      <c r="W22" s="35">
        <f t="shared" si="5"/>
        <v>111.47388638157132</v>
      </c>
      <c r="X22" s="36"/>
      <c r="Y22" s="33"/>
      <c r="Z22" s="37">
        <f>N22-S22</f>
        <v>-2391618.7</v>
      </c>
      <c r="AA22" s="37">
        <f t="shared" si="3"/>
        <v>120265.99891000008</v>
      </c>
      <c r="AB22" s="37">
        <f t="shared" si="4"/>
        <v>120265.99891000008</v>
      </c>
      <c r="AC22" s="38">
        <f t="shared" si="6"/>
        <v>138186.4910899999</v>
      </c>
      <c r="AD22" s="39">
        <v>0.05264114157869501</v>
      </c>
      <c r="AE22" s="40">
        <v>0.08801779244764033</v>
      </c>
      <c r="AF22" s="40">
        <v>-0.7809643293817446</v>
      </c>
      <c r="AG22" s="41">
        <v>-0.9574920297555791</v>
      </c>
      <c r="AH22" s="6"/>
      <c r="AI22" s="78">
        <v>-156394000</v>
      </c>
      <c r="AJ22" s="79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0">
        <v>3</v>
      </c>
      <c r="L23" s="32" t="s">
        <v>14</v>
      </c>
      <c r="M23" s="77">
        <v>303198522</v>
      </c>
      <c r="N23" s="112">
        <v>666411</v>
      </c>
      <c r="O23" s="112">
        <v>159657.33365000002</v>
      </c>
      <c r="P23" s="113">
        <f t="shared" si="0"/>
        <v>23.957787859143984</v>
      </c>
      <c r="Q23" s="112">
        <v>149448.28981000002</v>
      </c>
      <c r="R23" s="114">
        <f t="shared" si="1"/>
        <v>106.83115467763412</v>
      </c>
      <c r="S23" s="115">
        <v>702991.166</v>
      </c>
      <c r="T23" s="112">
        <v>167761.59409</v>
      </c>
      <c r="U23" s="34">
        <f t="shared" si="2"/>
        <v>23.86396902318969</v>
      </c>
      <c r="V23" s="33">
        <v>148506.78688</v>
      </c>
      <c r="W23" s="35">
        <f t="shared" si="5"/>
        <v>112.96560757560444</v>
      </c>
      <c r="X23" s="36"/>
      <c r="Y23" s="33"/>
      <c r="Z23" s="37">
        <f t="shared" si="3"/>
        <v>-36580.16599999997</v>
      </c>
      <c r="AA23" s="37">
        <f t="shared" si="3"/>
        <v>-8104.260439999984</v>
      </c>
      <c r="AB23" s="37">
        <f t="shared" si="4"/>
        <v>-8104.260439999984</v>
      </c>
      <c r="AC23" s="38">
        <f t="shared" si="6"/>
        <v>941.5029300000169</v>
      </c>
      <c r="AD23" s="39">
        <v>0.05305699273247036</v>
      </c>
      <c r="AE23" s="40">
        <v>0.09998672155092285</v>
      </c>
      <c r="AF23" s="40">
        <v>-4.928972390007813</v>
      </c>
      <c r="AG23" s="41">
        <v>-1.2989623865110247</v>
      </c>
      <c r="AH23" s="6"/>
      <c r="AI23" s="78">
        <v>-16626000.81</v>
      </c>
      <c r="AJ23" s="79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0">
        <v>32</v>
      </c>
      <c r="L24" s="32" t="s">
        <v>15</v>
      </c>
      <c r="M24" s="77">
        <v>138701520</v>
      </c>
      <c r="N24" s="112">
        <v>240976.384</v>
      </c>
      <c r="O24" s="112">
        <v>60398.247619999995</v>
      </c>
      <c r="P24" s="113">
        <f t="shared" si="0"/>
        <v>25.0639695962904</v>
      </c>
      <c r="Q24" s="112">
        <v>52488.17462</v>
      </c>
      <c r="R24" s="114">
        <f t="shared" si="1"/>
        <v>115.07020020655463</v>
      </c>
      <c r="S24" s="115">
        <v>239593.51914</v>
      </c>
      <c r="T24" s="112">
        <v>49375.81748</v>
      </c>
      <c r="U24" s="34">
        <f t="shared" si="2"/>
        <v>20.608160712038533</v>
      </c>
      <c r="V24" s="33">
        <v>46264.30675</v>
      </c>
      <c r="W24" s="35">
        <f t="shared" si="5"/>
        <v>106.72551033092049</v>
      </c>
      <c r="X24" s="36"/>
      <c r="Y24" s="33"/>
      <c r="Z24" s="37">
        <f t="shared" si="3"/>
        <v>1382.8648600000015</v>
      </c>
      <c r="AA24" s="37">
        <f t="shared" si="3"/>
        <v>11022.430139999997</v>
      </c>
      <c r="AB24" s="37">
        <f t="shared" si="4"/>
        <v>11022.430139999997</v>
      </c>
      <c r="AC24" s="38">
        <f t="shared" si="6"/>
        <v>6223.867869999995</v>
      </c>
      <c r="AD24" s="39">
        <v>0.049568551283218514</v>
      </c>
      <c r="AE24" s="40">
        <v>0.09525568375112994</v>
      </c>
      <c r="AF24" s="40">
        <v>-5.384875528323849</v>
      </c>
      <c r="AG24" s="41">
        <v>-1.7695113056163385</v>
      </c>
      <c r="AH24" s="6"/>
      <c r="AI24" s="78">
        <v>-5631000</v>
      </c>
      <c r="AJ24" s="79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0">
        <v>17</v>
      </c>
      <c r="L25" s="32" t="s">
        <v>16</v>
      </c>
      <c r="M25" s="77">
        <v>225153992</v>
      </c>
      <c r="N25" s="112">
        <v>503850.946</v>
      </c>
      <c r="O25" s="112">
        <v>135073.7819</v>
      </c>
      <c r="P25" s="113">
        <f t="shared" si="0"/>
        <v>26.808281888191594</v>
      </c>
      <c r="Q25" s="112">
        <v>113637.70304000001</v>
      </c>
      <c r="R25" s="114">
        <f t="shared" si="1"/>
        <v>118.86352705708472</v>
      </c>
      <c r="S25" s="115">
        <v>520325.93007999996</v>
      </c>
      <c r="T25" s="112">
        <v>115687.30303</v>
      </c>
      <c r="U25" s="34">
        <f t="shared" si="2"/>
        <v>22.233622493542292</v>
      </c>
      <c r="V25" s="33">
        <v>108722.72120999999</v>
      </c>
      <c r="W25" s="35">
        <f t="shared" si="5"/>
        <v>106.40582000017069</v>
      </c>
      <c r="X25" s="36"/>
      <c r="Y25" s="33"/>
      <c r="Z25" s="37">
        <f t="shared" si="3"/>
        <v>-16474.984079999966</v>
      </c>
      <c r="AA25" s="37">
        <f t="shared" si="3"/>
        <v>19386.478870000006</v>
      </c>
      <c r="AB25" s="37">
        <f t="shared" si="4"/>
        <v>19386.478870000006</v>
      </c>
      <c r="AC25" s="38">
        <f t="shared" si="6"/>
        <v>4914.981830000019</v>
      </c>
      <c r="AD25" s="39">
        <v>0.05114436290694342</v>
      </c>
      <c r="AE25" s="40">
        <v>0.08815634059916246</v>
      </c>
      <c r="AF25" s="40">
        <v>-1.8593154022717286</v>
      </c>
      <c r="AG25" s="41">
        <v>-1.5755363360664945</v>
      </c>
      <c r="AH25" s="6"/>
      <c r="AI25" s="78">
        <v>-14625804.67</v>
      </c>
      <c r="AJ25" s="79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0">
        <v>33</v>
      </c>
      <c r="L26" s="32" t="s">
        <v>17</v>
      </c>
      <c r="M26" s="77">
        <v>63290100</v>
      </c>
      <c r="N26" s="112">
        <v>128624.23842000001</v>
      </c>
      <c r="O26" s="112">
        <v>31814.90223</v>
      </c>
      <c r="P26" s="113">
        <f t="shared" si="0"/>
        <v>24.734764318770143</v>
      </c>
      <c r="Q26" s="112">
        <v>28863.797649999997</v>
      </c>
      <c r="R26" s="114">
        <f t="shared" si="1"/>
        <v>110.22424220050615</v>
      </c>
      <c r="S26" s="115">
        <v>142872.14645</v>
      </c>
      <c r="T26" s="112">
        <v>32101.46138</v>
      </c>
      <c r="U26" s="34">
        <f t="shared" si="2"/>
        <v>22.468663191278036</v>
      </c>
      <c r="V26" s="33">
        <v>31042.519829999997</v>
      </c>
      <c r="W26" s="35">
        <f t="shared" si="5"/>
        <v>103.4112615721892</v>
      </c>
      <c r="X26" s="36"/>
      <c r="Y26" s="33"/>
      <c r="Z26" s="37">
        <f>N26-S26</f>
        <v>-14247.908029999991</v>
      </c>
      <c r="AA26" s="37">
        <f t="shared" si="3"/>
        <v>-286.55915000000095</v>
      </c>
      <c r="AB26" s="37">
        <f t="shared" si="4"/>
        <v>-286.55915000000095</v>
      </c>
      <c r="AC26" s="38">
        <f t="shared" si="6"/>
        <v>-2178.7221800000007</v>
      </c>
      <c r="AD26" s="39">
        <v>0.05764443575200461</v>
      </c>
      <c r="AE26" s="40">
        <v>0.10015325279915756</v>
      </c>
      <c r="AF26" s="40">
        <v>-1.9610181651430434</v>
      </c>
      <c r="AG26" s="41">
        <v>-1.9289544235924934</v>
      </c>
      <c r="AH26" s="6"/>
      <c r="AI26" s="78">
        <v>-2541500</v>
      </c>
      <c r="AJ26" s="79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0">
        <v>4</v>
      </c>
      <c r="L27" s="32" t="s">
        <v>18</v>
      </c>
      <c r="M27" s="77">
        <v>223646059</v>
      </c>
      <c r="N27" s="112">
        <v>640215.12</v>
      </c>
      <c r="O27" s="112">
        <v>158312.89822</v>
      </c>
      <c r="P27" s="113">
        <f t="shared" si="0"/>
        <v>24.728078621448365</v>
      </c>
      <c r="Q27" s="112">
        <v>143999.07069</v>
      </c>
      <c r="R27" s="114">
        <f t="shared" si="1"/>
        <v>109.94022215658232</v>
      </c>
      <c r="S27" s="115">
        <v>679096.4551</v>
      </c>
      <c r="T27" s="112">
        <v>138533.56535</v>
      </c>
      <c r="U27" s="34">
        <f t="shared" si="2"/>
        <v>20.399689073564712</v>
      </c>
      <c r="V27" s="33">
        <v>125513.19648</v>
      </c>
      <c r="W27" s="35">
        <f t="shared" si="5"/>
        <v>110.37370510444671</v>
      </c>
      <c r="X27" s="36"/>
      <c r="Y27" s="33"/>
      <c r="Z27" s="37">
        <f t="shared" si="3"/>
        <v>-38881.335100000026</v>
      </c>
      <c r="AA27" s="37">
        <f t="shared" si="3"/>
        <v>19779.332870000013</v>
      </c>
      <c r="AB27" s="37">
        <f t="shared" si="4"/>
        <v>19779.332870000013</v>
      </c>
      <c r="AC27" s="38">
        <f t="shared" si="6"/>
        <v>18485.874209999994</v>
      </c>
      <c r="AD27" s="39">
        <v>0.046105119672854106</v>
      </c>
      <c r="AE27" s="40">
        <v>0.08287541662913252</v>
      </c>
      <c r="AF27" s="40">
        <v>-1.3363690880706907</v>
      </c>
      <c r="AG27" s="41">
        <v>-0.7594501718213058</v>
      </c>
      <c r="AH27" s="6"/>
      <c r="AI27" s="78">
        <v>-12261715</v>
      </c>
      <c r="AJ27" s="79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0">
        <v>18</v>
      </c>
      <c r="L28" s="32" t="s">
        <v>19</v>
      </c>
      <c r="M28" s="77">
        <v>120215183</v>
      </c>
      <c r="N28" s="112">
        <v>222044.46328999999</v>
      </c>
      <c r="O28" s="112">
        <v>53791.937829999995</v>
      </c>
      <c r="P28" s="113">
        <f t="shared" si="0"/>
        <v>24.225750569490813</v>
      </c>
      <c r="Q28" s="112">
        <v>51459.48513</v>
      </c>
      <c r="R28" s="114">
        <f t="shared" si="1"/>
        <v>104.53260014962764</v>
      </c>
      <c r="S28" s="115">
        <v>240113.36679</v>
      </c>
      <c r="T28" s="112">
        <v>54090.46967</v>
      </c>
      <c r="U28" s="34">
        <f t="shared" si="2"/>
        <v>22.52705477963116</v>
      </c>
      <c r="V28" s="33">
        <v>51858.76313</v>
      </c>
      <c r="W28" s="35">
        <f t="shared" si="5"/>
        <v>104.3034318701461</v>
      </c>
      <c r="X28" s="36"/>
      <c r="Y28" s="33"/>
      <c r="Z28" s="37">
        <f t="shared" si="3"/>
        <v>-18068.903500000015</v>
      </c>
      <c r="AA28" s="37">
        <f t="shared" si="3"/>
        <v>-298.5318400000033</v>
      </c>
      <c r="AB28" s="37">
        <f t="shared" si="4"/>
        <v>-298.5318400000033</v>
      </c>
      <c r="AC28" s="38">
        <f t="shared" si="6"/>
        <v>-399.2779999999984</v>
      </c>
      <c r="AD28" s="39">
        <v>0.04860619573455789</v>
      </c>
      <c r="AE28" s="40">
        <v>0.08714529444458431</v>
      </c>
      <c r="AF28" s="40">
        <v>-17.246020336017715</v>
      </c>
      <c r="AG28" s="41">
        <v>-0.9037758830694276</v>
      </c>
      <c r="AH28" s="6"/>
      <c r="AI28" s="78">
        <v>-3807293.57</v>
      </c>
      <c r="AJ28" s="79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0">
        <v>5</v>
      </c>
      <c r="L29" s="32" t="s">
        <v>20</v>
      </c>
      <c r="M29" s="77">
        <v>161865000</v>
      </c>
      <c r="N29" s="112">
        <v>421178.15</v>
      </c>
      <c r="O29" s="112">
        <v>129336.97164</v>
      </c>
      <c r="P29" s="113">
        <f t="shared" si="0"/>
        <v>30.708376405566145</v>
      </c>
      <c r="Q29" s="112">
        <v>97593.14573999999</v>
      </c>
      <c r="R29" s="114">
        <f t="shared" si="1"/>
        <v>132.526696069998</v>
      </c>
      <c r="S29" s="115">
        <v>473070.07007</v>
      </c>
      <c r="T29" s="112">
        <v>114829.43562999999</v>
      </c>
      <c r="U29" s="34">
        <f t="shared" si="2"/>
        <v>24.27324045526886</v>
      </c>
      <c r="V29" s="33">
        <v>87329.97095999999</v>
      </c>
      <c r="W29" s="35">
        <f t="shared" si="5"/>
        <v>131.48914899169685</v>
      </c>
      <c r="X29" s="36"/>
      <c r="Y29" s="33"/>
      <c r="Z29" s="37">
        <f t="shared" si="3"/>
        <v>-51891.92006999999</v>
      </c>
      <c r="AA29" s="37">
        <f t="shared" si="3"/>
        <v>14507.53601000001</v>
      </c>
      <c r="AB29" s="37">
        <f t="shared" si="4"/>
        <v>14507.53601000001</v>
      </c>
      <c r="AC29" s="38">
        <f t="shared" si="6"/>
        <v>10263.174780000001</v>
      </c>
      <c r="AD29" s="39">
        <v>0.03940580019516932</v>
      </c>
      <c r="AE29" s="40">
        <v>0.07398127844731361</v>
      </c>
      <c r="AF29" s="40">
        <v>-4.798944830479921</v>
      </c>
      <c r="AG29" s="41">
        <v>-2.677258566978193</v>
      </c>
      <c r="AH29" s="6"/>
      <c r="AI29" s="78">
        <v>-6000000</v>
      </c>
      <c r="AJ29" s="79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0">
        <v>34</v>
      </c>
      <c r="L30" s="32" t="s">
        <v>21</v>
      </c>
      <c r="M30" s="77">
        <v>62084688</v>
      </c>
      <c r="N30" s="112">
        <v>130865.52041</v>
      </c>
      <c r="O30" s="112">
        <v>34790.75369</v>
      </c>
      <c r="P30" s="113">
        <f t="shared" si="0"/>
        <v>26.58511851020881</v>
      </c>
      <c r="Q30" s="112">
        <v>30851.0654</v>
      </c>
      <c r="R30" s="114">
        <f t="shared" si="1"/>
        <v>112.77002346246363</v>
      </c>
      <c r="S30" s="115">
        <v>135317.60978</v>
      </c>
      <c r="T30" s="112">
        <v>29597.24168</v>
      </c>
      <c r="U30" s="34">
        <f t="shared" si="2"/>
        <v>21.872424238145598</v>
      </c>
      <c r="V30" s="33">
        <v>27647.843820000002</v>
      </c>
      <c r="W30" s="35">
        <f t="shared" si="5"/>
        <v>107.05081333897668</v>
      </c>
      <c r="X30" s="36"/>
      <c r="Y30" s="33"/>
      <c r="Z30" s="37">
        <f t="shared" si="3"/>
        <v>-4452.0893700000015</v>
      </c>
      <c r="AA30" s="37">
        <f t="shared" si="3"/>
        <v>5193.512009999999</v>
      </c>
      <c r="AB30" s="37">
        <f t="shared" si="4"/>
        <v>5193.512009999999</v>
      </c>
      <c r="AC30" s="38">
        <f t="shared" si="6"/>
        <v>3203.2215799999976</v>
      </c>
      <c r="AD30" s="39">
        <v>0.0516149486968701</v>
      </c>
      <c r="AE30" s="40">
        <v>0.09723487911898822</v>
      </c>
      <c r="AF30" s="40">
        <v>-1.321027663831709</v>
      </c>
      <c r="AG30" s="41">
        <v>-0.5875694795351187</v>
      </c>
      <c r="AH30" s="6"/>
      <c r="AI30" s="78">
        <v>-3663000</v>
      </c>
      <c r="AJ30" s="79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0">
        <v>35</v>
      </c>
      <c r="L31" s="32" t="s">
        <v>22</v>
      </c>
      <c r="M31" s="77">
        <v>166083443</v>
      </c>
      <c r="N31" s="112">
        <v>302710.389</v>
      </c>
      <c r="O31" s="112">
        <v>74948.9887</v>
      </c>
      <c r="P31" s="113">
        <f t="shared" si="0"/>
        <v>24.759305072942176</v>
      </c>
      <c r="Q31" s="112">
        <v>58174.30158</v>
      </c>
      <c r="R31" s="114">
        <f t="shared" si="1"/>
        <v>128.83521875536715</v>
      </c>
      <c r="S31" s="115">
        <v>320527.80451</v>
      </c>
      <c r="T31" s="112">
        <v>57722.12751</v>
      </c>
      <c r="U31" s="34">
        <f t="shared" si="2"/>
        <v>18.008461886244618</v>
      </c>
      <c r="V31" s="33">
        <v>53101.251729999996</v>
      </c>
      <c r="W31" s="35">
        <f t="shared" si="5"/>
        <v>108.70200914188506</v>
      </c>
      <c r="X31" s="36"/>
      <c r="Y31" s="33"/>
      <c r="Z31" s="37">
        <f t="shared" si="3"/>
        <v>-17817.415509999963</v>
      </c>
      <c r="AA31" s="37">
        <f t="shared" si="3"/>
        <v>17226.861190000003</v>
      </c>
      <c r="AB31" s="37">
        <f t="shared" si="4"/>
        <v>17226.861190000003</v>
      </c>
      <c r="AC31" s="38">
        <f t="shared" si="6"/>
        <v>5073.049850000003</v>
      </c>
      <c r="AD31" s="39">
        <v>0.042680913539967245</v>
      </c>
      <c r="AE31" s="40">
        <v>0.07692200428409432</v>
      </c>
      <c r="AF31" s="40">
        <v>-8.188981636060099</v>
      </c>
      <c r="AG31" s="41">
        <v>-1.260748959778086</v>
      </c>
      <c r="AH31" s="6"/>
      <c r="AI31" s="78">
        <v>-18334643.55</v>
      </c>
      <c r="AJ31" s="79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1">
        <v>36</v>
      </c>
      <c r="L32" s="32" t="s">
        <v>23</v>
      </c>
      <c r="M32" s="77">
        <v>133406602</v>
      </c>
      <c r="N32" s="112">
        <v>382052.796</v>
      </c>
      <c r="O32" s="112">
        <v>85885.25521999999</v>
      </c>
      <c r="P32" s="113">
        <f t="shared" si="0"/>
        <v>22.47994416457562</v>
      </c>
      <c r="Q32" s="112">
        <v>80846.65137</v>
      </c>
      <c r="R32" s="114">
        <f t="shared" si="1"/>
        <v>106.23229752205874</v>
      </c>
      <c r="S32" s="115">
        <v>441792.73514</v>
      </c>
      <c r="T32" s="112">
        <v>80990.00138</v>
      </c>
      <c r="U32" s="34">
        <f t="shared" si="2"/>
        <v>18.332126116635898</v>
      </c>
      <c r="V32" s="33">
        <v>75428.44412</v>
      </c>
      <c r="W32" s="35">
        <f t="shared" si="5"/>
        <v>107.37328911511426</v>
      </c>
      <c r="X32" s="36"/>
      <c r="Y32" s="33"/>
      <c r="Z32" s="37">
        <f t="shared" si="3"/>
        <v>-59739.93914000003</v>
      </c>
      <c r="AA32" s="37">
        <f t="shared" si="3"/>
        <v>4895.25383999999</v>
      </c>
      <c r="AB32" s="37">
        <f t="shared" si="4"/>
        <v>4895.25383999999</v>
      </c>
      <c r="AC32" s="38">
        <f t="shared" si="6"/>
        <v>5418.207250000007</v>
      </c>
      <c r="AD32" s="42">
        <v>1.739129640371229</v>
      </c>
      <c r="AE32" s="43">
        <v>3.1476519421787943</v>
      </c>
      <c r="AF32" s="43">
        <v>3.446801548432618</v>
      </c>
      <c r="AG32" s="44"/>
      <c r="AH32" s="1"/>
      <c r="AI32" s="78">
        <v>-34393624.21</v>
      </c>
      <c r="AJ32" s="79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6">
        <v>6</v>
      </c>
      <c r="L33" s="32" t="s">
        <v>24</v>
      </c>
      <c r="M33" s="77">
        <v>279157347</v>
      </c>
      <c r="N33" s="112">
        <v>1209929.4372100001</v>
      </c>
      <c r="O33" s="112">
        <v>266653.98803999997</v>
      </c>
      <c r="P33" s="113">
        <f t="shared" si="0"/>
        <v>22.038804895505525</v>
      </c>
      <c r="Q33" s="112">
        <v>261296.08118</v>
      </c>
      <c r="R33" s="114">
        <f t="shared" si="1"/>
        <v>102.05051175501903</v>
      </c>
      <c r="S33" s="115">
        <v>1268024.27746</v>
      </c>
      <c r="T33" s="112">
        <v>231906.73756</v>
      </c>
      <c r="U33" s="34">
        <f t="shared" si="2"/>
        <v>18.288824723808613</v>
      </c>
      <c r="V33" s="33">
        <v>200488.60588999998</v>
      </c>
      <c r="W33" s="35">
        <f t="shared" si="5"/>
        <v>115.67078165391497</v>
      </c>
      <c r="X33" s="36"/>
      <c r="Y33" s="33"/>
      <c r="Z33" s="37">
        <f t="shared" si="3"/>
        <v>-58094.84024999989</v>
      </c>
      <c r="AA33" s="37">
        <f t="shared" si="3"/>
        <v>34747.25047999996</v>
      </c>
      <c r="AB33" s="37">
        <f t="shared" si="4"/>
        <v>34747.25047999996</v>
      </c>
      <c r="AC33" s="38">
        <f t="shared" si="6"/>
        <v>60807.47529000003</v>
      </c>
      <c r="AD33" s="45">
        <v>0.03850131254474584</v>
      </c>
      <c r="AE33" s="46">
        <v>0.059556403236226046</v>
      </c>
      <c r="AF33" s="46">
        <v>-1.9052538798075906</v>
      </c>
      <c r="AG33" s="47">
        <v>-1.540295804406882</v>
      </c>
      <c r="AH33" s="1"/>
      <c r="AI33" s="78">
        <v>-27255700</v>
      </c>
      <c r="AJ33" s="79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0">
        <v>19</v>
      </c>
      <c r="L34" s="32" t="s">
        <v>25</v>
      </c>
      <c r="M34" s="77">
        <v>181823519</v>
      </c>
      <c r="N34" s="112">
        <v>391751.15</v>
      </c>
      <c r="O34" s="112">
        <v>93789.02776000001</v>
      </c>
      <c r="P34" s="113">
        <f t="shared" si="0"/>
        <v>23.94097062893115</v>
      </c>
      <c r="Q34" s="112">
        <v>82936.49581000001</v>
      </c>
      <c r="R34" s="114">
        <f t="shared" si="1"/>
        <v>113.08535144149587</v>
      </c>
      <c r="S34" s="115">
        <v>419252.44447000005</v>
      </c>
      <c r="T34" s="112">
        <v>94118.89573999999</v>
      </c>
      <c r="U34" s="34">
        <f t="shared" si="2"/>
        <v>22.449218121788377</v>
      </c>
      <c r="V34" s="33">
        <v>80477.97931</v>
      </c>
      <c r="W34" s="35">
        <f t="shared" si="5"/>
        <v>116.94987442149285</v>
      </c>
      <c r="X34" s="36"/>
      <c r="Y34" s="33"/>
      <c r="Z34" s="37">
        <f t="shared" si="3"/>
        <v>-27501.294470000023</v>
      </c>
      <c r="AA34" s="37">
        <f t="shared" si="3"/>
        <v>-329.8679799999809</v>
      </c>
      <c r="AB34" s="37">
        <f t="shared" si="4"/>
        <v>-329.8679799999809</v>
      </c>
      <c r="AC34" s="38">
        <f t="shared" si="6"/>
        <v>2458.5165000000125</v>
      </c>
      <c r="AD34" s="39">
        <v>0.04749546092316549</v>
      </c>
      <c r="AE34" s="40">
        <v>0.07997867506739771</v>
      </c>
      <c r="AF34" s="40">
        <v>-2.2544142127566724</v>
      </c>
      <c r="AG34" s="41">
        <v>-5.9013793103448275</v>
      </c>
      <c r="AH34" s="6"/>
      <c r="AI34" s="78">
        <v>-40664262</v>
      </c>
      <c r="AJ34" s="79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0">
        <v>20</v>
      </c>
      <c r="L35" s="32" t="s">
        <v>26</v>
      </c>
      <c r="M35" s="77">
        <v>204234533</v>
      </c>
      <c r="N35" s="112">
        <v>435404.98971</v>
      </c>
      <c r="O35" s="112">
        <v>110501.06509999999</v>
      </c>
      <c r="P35" s="113">
        <f t="shared" si="0"/>
        <v>25.3789156558814</v>
      </c>
      <c r="Q35" s="112">
        <v>104551.14728</v>
      </c>
      <c r="R35" s="114">
        <f t="shared" si="1"/>
        <v>105.69091585773364</v>
      </c>
      <c r="S35" s="115">
        <v>458071.55678</v>
      </c>
      <c r="T35" s="112">
        <v>97357.8619</v>
      </c>
      <c r="U35" s="34">
        <f t="shared" si="2"/>
        <v>21.253854438021456</v>
      </c>
      <c r="V35" s="33">
        <v>80842.56448999999</v>
      </c>
      <c r="W35" s="35">
        <f t="shared" si="5"/>
        <v>120.4289627799263</v>
      </c>
      <c r="X35" s="36"/>
      <c r="Y35" s="33"/>
      <c r="Z35" s="37">
        <f t="shared" si="3"/>
        <v>-22666.56706999999</v>
      </c>
      <c r="AA35" s="37">
        <f t="shared" si="3"/>
        <v>13143.203199999989</v>
      </c>
      <c r="AB35" s="37">
        <f t="shared" si="4"/>
        <v>13143.203199999989</v>
      </c>
      <c r="AC35" s="38">
        <f t="shared" si="6"/>
        <v>23708.582790000015</v>
      </c>
      <c r="AD35" s="39">
        <v>0.13957391820972345</v>
      </c>
      <c r="AE35" s="40">
        <v>0.2368926520534707</v>
      </c>
      <c r="AF35" s="40">
        <v>-3.4826414625722295</v>
      </c>
      <c r="AG35" s="41">
        <v>-1.1295938104448742</v>
      </c>
      <c r="AH35" s="6"/>
      <c r="AI35" s="78">
        <v>-11215236</v>
      </c>
      <c r="AJ35" s="79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0">
        <v>21</v>
      </c>
      <c r="L36" s="32" t="s">
        <v>27</v>
      </c>
      <c r="M36" s="77">
        <v>70208634</v>
      </c>
      <c r="N36" s="112">
        <v>191698.05</v>
      </c>
      <c r="O36" s="112">
        <v>46422.90415</v>
      </c>
      <c r="P36" s="113">
        <f t="shared" si="0"/>
        <v>24.21668042528341</v>
      </c>
      <c r="Q36" s="112">
        <v>42018.97532</v>
      </c>
      <c r="R36" s="114">
        <f t="shared" si="1"/>
        <v>110.48080967339497</v>
      </c>
      <c r="S36" s="115">
        <v>205207.885</v>
      </c>
      <c r="T36" s="112">
        <v>43031.28306</v>
      </c>
      <c r="U36" s="34">
        <f t="shared" si="2"/>
        <v>20.969605071462045</v>
      </c>
      <c r="V36" s="33">
        <v>44353.38779</v>
      </c>
      <c r="W36" s="35">
        <f t="shared" si="5"/>
        <v>97.01915728228074</v>
      </c>
      <c r="X36" s="36"/>
      <c r="Y36" s="33"/>
      <c r="Z36" s="37">
        <f t="shared" si="3"/>
        <v>-13509.835000000021</v>
      </c>
      <c r="AA36" s="37">
        <f t="shared" si="3"/>
        <v>3391.6210900000005</v>
      </c>
      <c r="AB36" s="37">
        <f t="shared" si="4"/>
        <v>3391.6210900000005</v>
      </c>
      <c r="AC36" s="38">
        <f t="shared" si="6"/>
        <v>-2334.412470000003</v>
      </c>
      <c r="AD36" s="39">
        <v>0.0775375939849624</v>
      </c>
      <c r="AE36" s="40">
        <v>0.1351323682971274</v>
      </c>
      <c r="AF36" s="40">
        <v>-2.433856466031259</v>
      </c>
      <c r="AG36" s="41">
        <v>-2.360906862745098</v>
      </c>
      <c r="AH36" s="6"/>
      <c r="AI36" s="78">
        <v>-45170533.85</v>
      </c>
      <c r="AJ36" s="79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0">
        <v>22</v>
      </c>
      <c r="L37" s="32" t="s">
        <v>28</v>
      </c>
      <c r="M37" s="77">
        <v>112880975</v>
      </c>
      <c r="N37" s="112">
        <v>319871.385</v>
      </c>
      <c r="O37" s="112">
        <v>80187.00708</v>
      </c>
      <c r="P37" s="113">
        <f t="shared" si="0"/>
        <v>25.0685152971717</v>
      </c>
      <c r="Q37" s="112">
        <v>69071.26357</v>
      </c>
      <c r="R37" s="114">
        <f t="shared" si="1"/>
        <v>116.09315210910364</v>
      </c>
      <c r="S37" s="115">
        <v>360273.04213</v>
      </c>
      <c r="T37" s="112">
        <v>73800.45204</v>
      </c>
      <c r="U37" s="34">
        <f t="shared" si="2"/>
        <v>20.48458902272517</v>
      </c>
      <c r="V37" s="33">
        <v>51904.250380000005</v>
      </c>
      <c r="W37" s="35">
        <f t="shared" si="5"/>
        <v>142.18575839106452</v>
      </c>
      <c r="X37" s="36"/>
      <c r="Y37" s="33"/>
      <c r="Z37" s="37">
        <f t="shared" si="3"/>
        <v>-40401.65713000001</v>
      </c>
      <c r="AA37" s="37">
        <f t="shared" si="3"/>
        <v>6386.555039999992</v>
      </c>
      <c r="AB37" s="37">
        <f t="shared" si="4"/>
        <v>6386.555039999992</v>
      </c>
      <c r="AC37" s="38">
        <f t="shared" si="6"/>
        <v>17167.01318999999</v>
      </c>
      <c r="AD37" s="39">
        <v>0.054871084314790194</v>
      </c>
      <c r="AE37" s="40">
        <v>0.08617977032451588</v>
      </c>
      <c r="AF37" s="40">
        <v>-5.56217448407656</v>
      </c>
      <c r="AG37" s="41">
        <v>-2.9936974789915967</v>
      </c>
      <c r="AH37" s="6"/>
      <c r="AI37" s="78">
        <v>-9159193.91</v>
      </c>
      <c r="AJ37" s="79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0">
        <v>7</v>
      </c>
      <c r="L38" s="32" t="s">
        <v>29</v>
      </c>
      <c r="M38" s="77">
        <v>543183205</v>
      </c>
      <c r="N38" s="112">
        <v>1802850.921</v>
      </c>
      <c r="O38" s="112">
        <v>396717.45044</v>
      </c>
      <c r="P38" s="113">
        <f t="shared" si="0"/>
        <v>22.00500583930422</v>
      </c>
      <c r="Q38" s="112">
        <v>377977.67377999995</v>
      </c>
      <c r="R38" s="114">
        <f t="shared" si="1"/>
        <v>104.95790570712582</v>
      </c>
      <c r="S38" s="115">
        <v>1855527.778</v>
      </c>
      <c r="T38" s="112">
        <v>400342.66732</v>
      </c>
      <c r="U38" s="34">
        <f t="shared" si="2"/>
        <v>21.57567631520524</v>
      </c>
      <c r="V38" s="33">
        <v>366290.62222</v>
      </c>
      <c r="W38" s="35">
        <f t="shared" si="5"/>
        <v>109.2964556104709</v>
      </c>
      <c r="X38" s="36"/>
      <c r="Y38" s="33"/>
      <c r="Z38" s="37">
        <f t="shared" si="3"/>
        <v>-52676.85699999984</v>
      </c>
      <c r="AA38" s="37">
        <f t="shared" si="3"/>
        <v>-3625.216880000022</v>
      </c>
      <c r="AB38" s="37">
        <f t="shared" si="4"/>
        <v>-3625.216880000022</v>
      </c>
      <c r="AC38" s="38">
        <f t="shared" si="6"/>
        <v>11687.051559999934</v>
      </c>
      <c r="AD38" s="39">
        <v>0.08327388448316933</v>
      </c>
      <c r="AE38" s="40">
        <v>0.1563067782533703</v>
      </c>
      <c r="AF38" s="40">
        <v>-4.1226599278676375</v>
      </c>
      <c r="AG38" s="41">
        <v>13.204134366925064</v>
      </c>
      <c r="AH38" s="6"/>
      <c r="AI38" s="78">
        <v>-162491398</v>
      </c>
      <c r="AJ38" s="79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0">
        <v>23</v>
      </c>
      <c r="L39" s="32" t="s">
        <v>30</v>
      </c>
      <c r="M39" s="77">
        <v>92988899</v>
      </c>
      <c r="N39" s="112">
        <v>196744</v>
      </c>
      <c r="O39" s="112">
        <v>54471.571090000005</v>
      </c>
      <c r="P39" s="113">
        <f t="shared" si="0"/>
        <v>27.68652212519823</v>
      </c>
      <c r="Q39" s="112">
        <v>46730.066479999994</v>
      </c>
      <c r="R39" s="114">
        <f t="shared" si="1"/>
        <v>116.56643183530093</v>
      </c>
      <c r="S39" s="115">
        <v>209624.93721</v>
      </c>
      <c r="T39" s="112">
        <v>41952.87118</v>
      </c>
      <c r="U39" s="34">
        <f t="shared" si="2"/>
        <v>20.013301727538295</v>
      </c>
      <c r="V39" s="33">
        <v>39327.04202</v>
      </c>
      <c r="W39" s="35">
        <f t="shared" si="5"/>
        <v>106.67690480932845</v>
      </c>
      <c r="X39" s="36"/>
      <c r="Y39" s="33"/>
      <c r="Z39" s="37">
        <f t="shared" si="3"/>
        <v>-12880.937210000004</v>
      </c>
      <c r="AA39" s="37">
        <f t="shared" si="3"/>
        <v>12518.699910000003</v>
      </c>
      <c r="AB39" s="37">
        <f t="shared" si="4"/>
        <v>12518.699910000003</v>
      </c>
      <c r="AC39" s="38">
        <f t="shared" si="6"/>
        <v>7403.024459999993</v>
      </c>
      <c r="AD39" s="39">
        <v>0.14921941017791643</v>
      </c>
      <c r="AE39" s="40">
        <v>0.2644249536751079</v>
      </c>
      <c r="AF39" s="40">
        <v>-6.265601023144095</v>
      </c>
      <c r="AG39" s="41">
        <v>-2.2971014492753623</v>
      </c>
      <c r="AH39" s="6"/>
      <c r="AI39" s="78">
        <v>-7481139.55</v>
      </c>
      <c r="AJ39" s="79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0">
        <v>8</v>
      </c>
      <c r="L40" s="32" t="s">
        <v>31</v>
      </c>
      <c r="M40" s="77">
        <v>112007252</v>
      </c>
      <c r="N40" s="112">
        <v>302406.49535000004</v>
      </c>
      <c r="O40" s="112">
        <v>61504.138719999995</v>
      </c>
      <c r="P40" s="113">
        <f t="shared" si="0"/>
        <v>20.33823335997336</v>
      </c>
      <c r="Q40" s="112">
        <v>56824.80232</v>
      </c>
      <c r="R40" s="114">
        <f t="shared" si="1"/>
        <v>108.23467255310287</v>
      </c>
      <c r="S40" s="115">
        <v>309597.12161000003</v>
      </c>
      <c r="T40" s="112">
        <v>55670.92299</v>
      </c>
      <c r="U40" s="34">
        <f t="shared" si="2"/>
        <v>17.981731451666644</v>
      </c>
      <c r="V40" s="33">
        <v>59572.98291</v>
      </c>
      <c r="W40" s="35">
        <f t="shared" si="5"/>
        <v>93.4499504147794</v>
      </c>
      <c r="X40" s="36"/>
      <c r="Y40" s="33"/>
      <c r="Z40" s="37">
        <f t="shared" si="3"/>
        <v>-7190.62625999999</v>
      </c>
      <c r="AA40" s="37">
        <f t="shared" si="3"/>
        <v>5833.215729999996</v>
      </c>
      <c r="AB40" s="37">
        <f t="shared" si="4"/>
        <v>5833.215729999996</v>
      </c>
      <c r="AC40" s="38">
        <f t="shared" si="6"/>
        <v>-2748.1805899999963</v>
      </c>
      <c r="AD40" s="39">
        <v>0.04482958977807662</v>
      </c>
      <c r="AE40" s="40">
        <v>0.07779996109706276</v>
      </c>
      <c r="AF40" s="40">
        <v>-3.053170838287878</v>
      </c>
      <c r="AG40" s="41">
        <v>-4.995951417004049</v>
      </c>
      <c r="AH40" s="6"/>
      <c r="AI40" s="78">
        <v>-14212295.09</v>
      </c>
      <c r="AJ40" s="79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0">
        <v>24</v>
      </c>
      <c r="L41" s="32" t="s">
        <v>32</v>
      </c>
      <c r="M41" s="77">
        <v>48866998</v>
      </c>
      <c r="N41" s="112">
        <v>136534.059</v>
      </c>
      <c r="O41" s="112">
        <v>34593.086299999995</v>
      </c>
      <c r="P41" s="113">
        <f t="shared" si="0"/>
        <v>25.336598467346523</v>
      </c>
      <c r="Q41" s="112">
        <v>32414.764170000002</v>
      </c>
      <c r="R41" s="114">
        <f t="shared" si="1"/>
        <v>106.72015418213667</v>
      </c>
      <c r="S41" s="115">
        <v>147390.37222</v>
      </c>
      <c r="T41" s="112">
        <v>34591.78172</v>
      </c>
      <c r="U41" s="34">
        <f t="shared" si="2"/>
        <v>23.469498854624714</v>
      </c>
      <c r="V41" s="33">
        <v>27448.58861</v>
      </c>
      <c r="W41" s="35">
        <f t="shared" si="5"/>
        <v>126.02389948530035</v>
      </c>
      <c r="X41" s="36"/>
      <c r="Y41" s="33"/>
      <c r="Z41" s="37">
        <f t="shared" si="3"/>
        <v>-10856.313219999982</v>
      </c>
      <c r="AA41" s="37">
        <f t="shared" si="3"/>
        <v>1.3045799999963492</v>
      </c>
      <c r="AB41" s="37">
        <f t="shared" si="4"/>
        <v>1.3045799999963492</v>
      </c>
      <c r="AC41" s="38">
        <f t="shared" si="6"/>
        <v>4966.175560000003</v>
      </c>
      <c r="AD41" s="39">
        <v>0.04411640647726169</v>
      </c>
      <c r="AE41" s="40">
        <v>0.07559558029409347</v>
      </c>
      <c r="AF41" s="40">
        <v>-10.02289817969905</v>
      </c>
      <c r="AG41" s="41">
        <v>-2.823170731707317</v>
      </c>
      <c r="AH41" s="6"/>
      <c r="AI41" s="78">
        <v>-4218026.19</v>
      </c>
      <c r="AJ41" s="79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0">
        <v>9</v>
      </c>
      <c r="L42" s="32" t="s">
        <v>33</v>
      </c>
      <c r="M42" s="77">
        <v>165535080</v>
      </c>
      <c r="N42" s="112">
        <v>556733.53784</v>
      </c>
      <c r="O42" s="112">
        <v>127817.50448</v>
      </c>
      <c r="P42" s="113">
        <f t="shared" si="0"/>
        <v>22.958470397868062</v>
      </c>
      <c r="Q42" s="112">
        <v>63237.98997</v>
      </c>
      <c r="R42" s="114" t="s">
        <v>62</v>
      </c>
      <c r="S42" s="115">
        <v>565200.6791699999</v>
      </c>
      <c r="T42" s="112">
        <v>106705.48142</v>
      </c>
      <c r="U42" s="34">
        <f t="shared" si="2"/>
        <v>18.87922031104024</v>
      </c>
      <c r="V42" s="33">
        <v>95120.69465</v>
      </c>
      <c r="W42" s="35">
        <f t="shared" si="5"/>
        <v>112.17903928543271</v>
      </c>
      <c r="X42" s="36"/>
      <c r="Y42" s="33"/>
      <c r="Z42" s="37">
        <f t="shared" si="3"/>
        <v>-8467.141329999897</v>
      </c>
      <c r="AA42" s="37">
        <f t="shared" si="3"/>
        <v>21112.023060000007</v>
      </c>
      <c r="AB42" s="37">
        <f t="shared" si="4"/>
        <v>21112.023060000007</v>
      </c>
      <c r="AC42" s="38">
        <f t="shared" si="6"/>
        <v>-31882.704680000003</v>
      </c>
      <c r="AD42" s="39">
        <v>0.047786927431806486</v>
      </c>
      <c r="AE42" s="40">
        <v>0.08625174175568974</v>
      </c>
      <c r="AF42" s="40">
        <v>-9.184901747904876</v>
      </c>
      <c r="AG42" s="41">
        <v>-6.8962765957446805</v>
      </c>
      <c r="AH42" s="6"/>
      <c r="AI42" s="78">
        <v>-14086675.34</v>
      </c>
      <c r="AJ42" s="79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0">
        <v>25</v>
      </c>
      <c r="L43" s="32" t="s">
        <v>34</v>
      </c>
      <c r="M43" s="77">
        <v>159523300.17</v>
      </c>
      <c r="N43" s="112">
        <v>320742.8</v>
      </c>
      <c r="O43" s="112">
        <v>78820.3682</v>
      </c>
      <c r="P43" s="113">
        <f t="shared" si="0"/>
        <v>24.574321917748428</v>
      </c>
      <c r="Q43" s="112">
        <v>74517.03639</v>
      </c>
      <c r="R43" s="114">
        <f t="shared" si="1"/>
        <v>105.7749637109528</v>
      </c>
      <c r="S43" s="115">
        <v>361120.22260000004</v>
      </c>
      <c r="T43" s="112">
        <v>70159.86303000001</v>
      </c>
      <c r="U43" s="34">
        <f t="shared" si="2"/>
        <v>19.42839493309506</v>
      </c>
      <c r="V43" s="33">
        <v>66195.68225</v>
      </c>
      <c r="W43" s="35">
        <f t="shared" si="5"/>
        <v>105.9885790813796</v>
      </c>
      <c r="X43" s="36"/>
      <c r="Y43" s="33"/>
      <c r="Z43" s="37">
        <f t="shared" si="3"/>
        <v>-40377.42260000005</v>
      </c>
      <c r="AA43" s="37">
        <f t="shared" si="3"/>
        <v>8660.50516999999</v>
      </c>
      <c r="AB43" s="37">
        <f t="shared" si="4"/>
        <v>8660.50516999999</v>
      </c>
      <c r="AC43" s="38">
        <f t="shared" si="6"/>
        <v>8321.354139999996</v>
      </c>
      <c r="AD43" s="39">
        <v>0.0430161997793383</v>
      </c>
      <c r="AE43" s="40">
        <v>0.07362295478358943</v>
      </c>
      <c r="AF43" s="40">
        <v>-8.392211695121784</v>
      </c>
      <c r="AG43" s="41">
        <v>-13.054945054945055</v>
      </c>
      <c r="AH43" s="6"/>
      <c r="AI43" s="78">
        <v>-8163000</v>
      </c>
      <c r="AJ43" s="79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0">
        <v>26</v>
      </c>
      <c r="L44" s="32" t="s">
        <v>35</v>
      </c>
      <c r="M44" s="77">
        <v>58640590</v>
      </c>
      <c r="N44" s="112">
        <v>112382.35</v>
      </c>
      <c r="O44" s="112">
        <v>29024.61518</v>
      </c>
      <c r="P44" s="113">
        <f t="shared" si="0"/>
        <v>25.82666689208759</v>
      </c>
      <c r="Q44" s="112">
        <v>22128.93068</v>
      </c>
      <c r="R44" s="114">
        <f t="shared" si="1"/>
        <v>131.16139952588074</v>
      </c>
      <c r="S44" s="115">
        <v>119078.401</v>
      </c>
      <c r="T44" s="112">
        <v>30649.31582</v>
      </c>
      <c r="U44" s="34">
        <f t="shared" si="2"/>
        <v>25.738770056208597</v>
      </c>
      <c r="V44" s="33">
        <v>27345.35488</v>
      </c>
      <c r="W44" s="35">
        <f t="shared" si="5"/>
        <v>112.08234800571731</v>
      </c>
      <c r="X44" s="36"/>
      <c r="Y44" s="33"/>
      <c r="Z44" s="37">
        <f t="shared" si="3"/>
        <v>-6696.050999999992</v>
      </c>
      <c r="AA44" s="37">
        <f t="shared" si="3"/>
        <v>-1624.700639999999</v>
      </c>
      <c r="AB44" s="37">
        <f t="shared" si="4"/>
        <v>-1624.700639999999</v>
      </c>
      <c r="AC44" s="38">
        <f t="shared" si="6"/>
        <v>-5216.424199999998</v>
      </c>
      <c r="AD44" s="39">
        <v>0.053848338540187446</v>
      </c>
      <c r="AE44" s="40">
        <v>0.09477630592351911</v>
      </c>
      <c r="AF44" s="40">
        <v>-5.161055056892398</v>
      </c>
      <c r="AG44" s="41">
        <v>-1.881638846737481</v>
      </c>
      <c r="AH44" s="6"/>
      <c r="AI44" s="78">
        <v>-1579930.06</v>
      </c>
      <c r="AJ44" s="79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0">
        <v>37</v>
      </c>
      <c r="L45" s="32" t="s">
        <v>36</v>
      </c>
      <c r="M45" s="77">
        <v>290672120</v>
      </c>
      <c r="N45" s="112">
        <v>481238.9</v>
      </c>
      <c r="O45" s="112">
        <v>100385.45934999999</v>
      </c>
      <c r="P45" s="113">
        <f t="shared" si="0"/>
        <v>20.859797358442968</v>
      </c>
      <c r="Q45" s="112">
        <v>97482.99157</v>
      </c>
      <c r="R45" s="114">
        <f t="shared" si="1"/>
        <v>102.97740942625444</v>
      </c>
      <c r="S45" s="115">
        <v>483055.55045</v>
      </c>
      <c r="T45" s="112">
        <v>112540.52188</v>
      </c>
      <c r="U45" s="34">
        <f t="shared" si="2"/>
        <v>23.297635598050917</v>
      </c>
      <c r="V45" s="33">
        <v>91853.83856999999</v>
      </c>
      <c r="W45" s="35">
        <f t="shared" si="5"/>
        <v>122.52130518664725</v>
      </c>
      <c r="X45" s="36"/>
      <c r="Y45" s="33"/>
      <c r="Z45" s="37">
        <f t="shared" si="3"/>
        <v>-1816.6504499999573</v>
      </c>
      <c r="AA45" s="37">
        <f t="shared" si="3"/>
        <v>-12155.06253000001</v>
      </c>
      <c r="AB45" s="37">
        <f t="shared" si="4"/>
        <v>-12155.06253000001</v>
      </c>
      <c r="AC45" s="38">
        <f t="shared" si="6"/>
        <v>5629.153000000006</v>
      </c>
      <c r="AD45" s="39">
        <v>0.04296173872865241</v>
      </c>
      <c r="AE45" s="40">
        <v>0.07131163257179098</v>
      </c>
      <c r="AF45" s="40">
        <v>-6.090692068682046</v>
      </c>
      <c r="AG45" s="41">
        <v>0.9505154639175257</v>
      </c>
      <c r="AH45" s="6"/>
      <c r="AI45" s="78">
        <v>-14439646</v>
      </c>
      <c r="AJ45" s="79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1">
        <v>38</v>
      </c>
      <c r="L46" s="32" t="s">
        <v>37</v>
      </c>
      <c r="M46" s="77">
        <v>136996878</v>
      </c>
      <c r="N46" s="112">
        <v>301917.522</v>
      </c>
      <c r="O46" s="112">
        <v>84102.866</v>
      </c>
      <c r="P46" s="113">
        <f t="shared" si="0"/>
        <v>27.856238830683033</v>
      </c>
      <c r="Q46" s="112">
        <v>67080.92642</v>
      </c>
      <c r="R46" s="114">
        <f t="shared" si="1"/>
        <v>125.37523032020164</v>
      </c>
      <c r="S46" s="115">
        <v>317143.508</v>
      </c>
      <c r="T46" s="112">
        <v>74052.64929999999</v>
      </c>
      <c r="U46" s="34">
        <f t="shared" si="2"/>
        <v>23.349886544106713</v>
      </c>
      <c r="V46" s="33">
        <v>60890.88155</v>
      </c>
      <c r="W46" s="35">
        <f t="shared" si="5"/>
        <v>121.61533453772108</v>
      </c>
      <c r="X46" s="36"/>
      <c r="Y46" s="33"/>
      <c r="Z46" s="37">
        <f t="shared" si="3"/>
        <v>-15225.985999999975</v>
      </c>
      <c r="AA46" s="37">
        <f t="shared" si="3"/>
        <v>10050.216700000004</v>
      </c>
      <c r="AB46" s="37">
        <f t="shared" si="4"/>
        <v>10050.216700000004</v>
      </c>
      <c r="AC46" s="38">
        <f t="shared" si="6"/>
        <v>6190.044870000005</v>
      </c>
      <c r="AD46" s="42">
        <v>0.05674108794868632</v>
      </c>
      <c r="AE46" s="43">
        <v>0.10209177162514564</v>
      </c>
      <c r="AF46" s="43">
        <v>-4.45850167955961</v>
      </c>
      <c r="AG46" s="44">
        <v>-2.6930860033726813</v>
      </c>
      <c r="AH46" s="1"/>
      <c r="AI46" s="78">
        <v>-3662640</v>
      </c>
      <c r="AJ46" s="79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6">
        <v>39</v>
      </c>
      <c r="L47" s="32" t="s">
        <v>38</v>
      </c>
      <c r="M47" s="77">
        <v>265453724</v>
      </c>
      <c r="N47" s="112">
        <v>468068.28927999997</v>
      </c>
      <c r="O47" s="112">
        <v>106817.19956000001</v>
      </c>
      <c r="P47" s="113">
        <f t="shared" si="0"/>
        <v>22.820857982990088</v>
      </c>
      <c r="Q47" s="112">
        <v>34311.20478</v>
      </c>
      <c r="R47" s="114" t="s">
        <v>62</v>
      </c>
      <c r="S47" s="115">
        <v>530580.18015</v>
      </c>
      <c r="T47" s="112">
        <v>149219.35955000002</v>
      </c>
      <c r="U47" s="34">
        <f t="shared" si="2"/>
        <v>28.123809582901178</v>
      </c>
      <c r="V47" s="33">
        <v>83981.02188</v>
      </c>
      <c r="W47" s="35">
        <f t="shared" si="5"/>
        <v>177.6822384505141</v>
      </c>
      <c r="X47" s="36"/>
      <c r="Y47" s="33"/>
      <c r="Z47" s="37">
        <f t="shared" si="3"/>
        <v>-62511.89087000006</v>
      </c>
      <c r="AA47" s="37">
        <f t="shared" si="3"/>
        <v>-42402.159990000015</v>
      </c>
      <c r="AB47" s="37">
        <f t="shared" si="4"/>
        <v>-42402.159990000015</v>
      </c>
      <c r="AC47" s="38">
        <f t="shared" si="6"/>
        <v>-49669.8171</v>
      </c>
      <c r="AD47" s="45">
        <v>0.06441101642507298</v>
      </c>
      <c r="AE47" s="46">
        <v>0.1141489396679269</v>
      </c>
      <c r="AF47" s="46">
        <v>-2.304660498628552</v>
      </c>
      <c r="AG47" s="47">
        <v>-1.262498417921782</v>
      </c>
      <c r="AH47" s="1"/>
      <c r="AI47" s="78">
        <v>-37822986.5</v>
      </c>
      <c r="AJ47" s="79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0">
        <v>40</v>
      </c>
      <c r="L48" s="32" t="s">
        <v>39</v>
      </c>
      <c r="M48" s="77">
        <v>65684273</v>
      </c>
      <c r="N48" s="112">
        <v>157065.35</v>
      </c>
      <c r="O48" s="112">
        <v>39636.849630000004</v>
      </c>
      <c r="P48" s="113">
        <f t="shared" si="0"/>
        <v>25.235896797097517</v>
      </c>
      <c r="Q48" s="112">
        <v>24932.790149999997</v>
      </c>
      <c r="R48" s="114">
        <f t="shared" si="1"/>
        <v>158.97478537916467</v>
      </c>
      <c r="S48" s="115">
        <v>163891.82901</v>
      </c>
      <c r="T48" s="112">
        <v>37333.327189999996</v>
      </c>
      <c r="U48" s="34">
        <f t="shared" si="2"/>
        <v>22.77924861508628</v>
      </c>
      <c r="V48" s="33">
        <v>33804.200880000004</v>
      </c>
      <c r="W48" s="35">
        <f t="shared" si="5"/>
        <v>110.43990456253611</v>
      </c>
      <c r="X48" s="36"/>
      <c r="Y48" s="33"/>
      <c r="Z48" s="37">
        <f t="shared" si="3"/>
        <v>-6826.479009999981</v>
      </c>
      <c r="AA48" s="37">
        <f t="shared" si="3"/>
        <v>2303.522440000008</v>
      </c>
      <c r="AB48" s="37">
        <f t="shared" si="4"/>
        <v>2303.522440000008</v>
      </c>
      <c r="AC48" s="38">
        <f t="shared" si="6"/>
        <v>-8871.410730000007</v>
      </c>
      <c r="AD48" s="39">
        <v>0.04593840619608707</v>
      </c>
      <c r="AE48" s="40">
        <v>0.07616931925382672</v>
      </c>
      <c r="AF48" s="40">
        <v>-3.8113467540687815</v>
      </c>
      <c r="AG48" s="41">
        <v>-2.755129958960328</v>
      </c>
      <c r="AH48" s="6"/>
      <c r="AI48" s="78">
        <v>-4177366.9</v>
      </c>
      <c r="AJ48" s="79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0">
        <v>27</v>
      </c>
      <c r="L49" s="32" t="s">
        <v>40</v>
      </c>
      <c r="M49" s="77">
        <v>101729534</v>
      </c>
      <c r="N49" s="112">
        <v>302476.487</v>
      </c>
      <c r="O49" s="112">
        <v>72663.26179</v>
      </c>
      <c r="P49" s="113">
        <f t="shared" si="0"/>
        <v>24.022780253329245</v>
      </c>
      <c r="Q49" s="112">
        <v>61259.10351</v>
      </c>
      <c r="R49" s="114">
        <f t="shared" si="1"/>
        <v>118.61626701431956</v>
      </c>
      <c r="S49" s="115">
        <v>299052.64226999995</v>
      </c>
      <c r="T49" s="112">
        <v>75825.52717</v>
      </c>
      <c r="U49" s="34">
        <f t="shared" si="2"/>
        <v>25.355244011367358</v>
      </c>
      <c r="V49" s="33">
        <v>66484.18804</v>
      </c>
      <c r="W49" s="35">
        <f t="shared" si="5"/>
        <v>114.05046734477651</v>
      </c>
      <c r="X49" s="36"/>
      <c r="Y49" s="33"/>
      <c r="Z49" s="37">
        <f t="shared" si="3"/>
        <v>3423.84473000007</v>
      </c>
      <c r="AA49" s="37">
        <f t="shared" si="3"/>
        <v>-3162.265379999997</v>
      </c>
      <c r="AB49" s="37">
        <f t="shared" si="4"/>
        <v>-3162.265379999997</v>
      </c>
      <c r="AC49" s="38">
        <f t="shared" si="6"/>
        <v>-5225.084529999993</v>
      </c>
      <c r="AD49" s="39">
        <v>0.04029760690301636</v>
      </c>
      <c r="AE49" s="40">
        <v>0.06703608698367977</v>
      </c>
      <c r="AF49" s="40">
        <v>-16.00615678398578</v>
      </c>
      <c r="AG49" s="41">
        <v>-3.8702928870292888</v>
      </c>
      <c r="AH49" s="6"/>
      <c r="AI49" s="78">
        <v>-4032000</v>
      </c>
      <c r="AJ49" s="79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0">
        <v>41</v>
      </c>
      <c r="L50" s="32" t="s">
        <v>41</v>
      </c>
      <c r="M50" s="77">
        <v>109389694</v>
      </c>
      <c r="N50" s="112">
        <v>264391.028</v>
      </c>
      <c r="O50" s="112">
        <v>73041.73277</v>
      </c>
      <c r="P50" s="113">
        <f t="shared" si="0"/>
        <v>27.626403710643316</v>
      </c>
      <c r="Q50" s="112">
        <v>67162.84023999999</v>
      </c>
      <c r="R50" s="114">
        <f t="shared" si="1"/>
        <v>108.75319225481286</v>
      </c>
      <c r="S50" s="115">
        <v>353097.854</v>
      </c>
      <c r="T50" s="112">
        <v>81395.45419</v>
      </c>
      <c r="U50" s="34">
        <f t="shared" si="2"/>
        <v>23.051812201044985</v>
      </c>
      <c r="V50" s="33">
        <v>65465.30392</v>
      </c>
      <c r="W50" s="35">
        <f t="shared" si="5"/>
        <v>124.33372995482766</v>
      </c>
      <c r="X50" s="36"/>
      <c r="Y50" s="33"/>
      <c r="Z50" s="37">
        <f t="shared" si="3"/>
        <v>-88706.826</v>
      </c>
      <c r="AA50" s="37">
        <f t="shared" si="3"/>
        <v>-8353.721420000002</v>
      </c>
      <c r="AB50" s="37">
        <f t="shared" si="4"/>
        <v>-8353.721420000002</v>
      </c>
      <c r="AC50" s="38">
        <f t="shared" si="6"/>
        <v>1697.536319999992</v>
      </c>
      <c r="AD50" s="39">
        <v>0.05326307423303124</v>
      </c>
      <c r="AE50" s="40">
        <v>0.09954783125371347</v>
      </c>
      <c r="AF50" s="40">
        <v>-11.705024311183145</v>
      </c>
      <c r="AG50" s="41">
        <v>-4.211678832116788</v>
      </c>
      <c r="AH50" s="6"/>
      <c r="AI50" s="78">
        <v>-7354000</v>
      </c>
      <c r="AJ50" s="79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0">
        <v>28</v>
      </c>
      <c r="L51" s="32" t="s">
        <v>42</v>
      </c>
      <c r="M51" s="77">
        <v>67693875</v>
      </c>
      <c r="N51" s="112">
        <v>145864.747</v>
      </c>
      <c r="O51" s="112">
        <v>36900.41838</v>
      </c>
      <c r="P51" s="113">
        <f t="shared" si="0"/>
        <v>25.29769470617873</v>
      </c>
      <c r="Q51" s="112">
        <v>31752.575719999997</v>
      </c>
      <c r="R51" s="114">
        <f t="shared" si="1"/>
        <v>116.21236244075006</v>
      </c>
      <c r="S51" s="115">
        <v>144364.747</v>
      </c>
      <c r="T51" s="112">
        <v>34793.38781</v>
      </c>
      <c r="U51" s="34">
        <f t="shared" si="2"/>
        <v>24.10102780147566</v>
      </c>
      <c r="V51" s="33">
        <v>30253.58091</v>
      </c>
      <c r="W51" s="35">
        <f t="shared" si="5"/>
        <v>115.00584976537245</v>
      </c>
      <c r="X51" s="36"/>
      <c r="Y51" s="33"/>
      <c r="Z51" s="37">
        <f t="shared" si="3"/>
        <v>1500</v>
      </c>
      <c r="AA51" s="37">
        <f t="shared" si="3"/>
        <v>2107.0305700000026</v>
      </c>
      <c r="AB51" s="37">
        <f t="shared" si="4"/>
        <v>2107.0305700000026</v>
      </c>
      <c r="AC51" s="38">
        <f t="shared" si="6"/>
        <v>1498.9948099999965</v>
      </c>
      <c r="AD51" s="39">
        <v>0.06963788300835655</v>
      </c>
      <c r="AE51" s="40">
        <v>0.1392757660167131</v>
      </c>
      <c r="AF51" s="40">
        <v>-3.4588442308341527</v>
      </c>
      <c r="AG51" s="41">
        <v>-0.841025641025641</v>
      </c>
      <c r="AH51" s="6"/>
      <c r="AI51" s="78">
        <v>-2110000</v>
      </c>
      <c r="AJ51" s="79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0">
        <v>42</v>
      </c>
      <c r="L52" s="32" t="s">
        <v>43</v>
      </c>
      <c r="M52" s="77">
        <v>122130220</v>
      </c>
      <c r="N52" s="112">
        <v>290361.858</v>
      </c>
      <c r="O52" s="112">
        <v>75816.76118</v>
      </c>
      <c r="P52" s="113">
        <f t="shared" si="0"/>
        <v>26.111129644307486</v>
      </c>
      <c r="Q52" s="112">
        <v>77257.88451999999</v>
      </c>
      <c r="R52" s="114">
        <f t="shared" si="1"/>
        <v>98.13465855432926</v>
      </c>
      <c r="S52" s="115">
        <v>319735.86805</v>
      </c>
      <c r="T52" s="112">
        <v>70108.14358</v>
      </c>
      <c r="U52" s="34">
        <f t="shared" si="2"/>
        <v>21.926893597385376</v>
      </c>
      <c r="V52" s="33">
        <v>65449.388159999995</v>
      </c>
      <c r="W52" s="35">
        <f t="shared" si="5"/>
        <v>107.11810385241654</v>
      </c>
      <c r="X52" s="36"/>
      <c r="Y52" s="33"/>
      <c r="Z52" s="37">
        <f t="shared" si="3"/>
        <v>-29374.010049999983</v>
      </c>
      <c r="AA52" s="37">
        <f t="shared" si="3"/>
        <v>5708.617599999998</v>
      </c>
      <c r="AB52" s="37">
        <f t="shared" si="4"/>
        <v>5708.617599999998</v>
      </c>
      <c r="AC52" s="38">
        <f t="shared" si="6"/>
        <v>11808.496359999997</v>
      </c>
      <c r="AD52" s="39">
        <v>0.049996894602819926</v>
      </c>
      <c r="AE52" s="40">
        <v>0.08450999947509279</v>
      </c>
      <c r="AF52" s="40">
        <v>-3.3197652972510077</v>
      </c>
      <c r="AG52" s="41">
        <v>0.17878338278931752</v>
      </c>
      <c r="AH52" s="6"/>
      <c r="AI52" s="78">
        <v>-33638400</v>
      </c>
      <c r="AJ52" s="79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0">
        <v>29</v>
      </c>
      <c r="L53" s="32" t="s">
        <v>44</v>
      </c>
      <c r="M53" s="77">
        <v>75516150</v>
      </c>
      <c r="N53" s="112">
        <v>196140.879</v>
      </c>
      <c r="O53" s="112">
        <v>53157.74242</v>
      </c>
      <c r="P53" s="113">
        <f t="shared" si="0"/>
        <v>27.10181716887279</v>
      </c>
      <c r="Q53" s="112">
        <v>48637.41874</v>
      </c>
      <c r="R53" s="114">
        <f t="shared" si="1"/>
        <v>109.2939218344711</v>
      </c>
      <c r="S53" s="115">
        <v>208027.133</v>
      </c>
      <c r="T53" s="112">
        <v>43824.99733</v>
      </c>
      <c r="U53" s="34">
        <f t="shared" si="2"/>
        <v>21.066962130367866</v>
      </c>
      <c r="V53" s="33">
        <v>35689.09723</v>
      </c>
      <c r="W53" s="35">
        <f t="shared" si="5"/>
        <v>122.79659820916125</v>
      </c>
      <c r="X53" s="36"/>
      <c r="Y53" s="33"/>
      <c r="Z53" s="37">
        <f t="shared" si="3"/>
        <v>-11886.254000000015</v>
      </c>
      <c r="AA53" s="37">
        <f t="shared" si="3"/>
        <v>9332.745090000004</v>
      </c>
      <c r="AB53" s="37">
        <f t="shared" si="4"/>
        <v>9332.745090000004</v>
      </c>
      <c r="AC53" s="38">
        <f t="shared" si="6"/>
        <v>12948.321510000002</v>
      </c>
      <c r="AD53" s="39">
        <v>0.04315256302082829</v>
      </c>
      <c r="AE53" s="40">
        <v>0.0720713782429364</v>
      </c>
      <c r="AF53" s="40">
        <v>-1.1844983141213716</v>
      </c>
      <c r="AG53" s="41">
        <v>-0.8480852143038295</v>
      </c>
      <c r="AH53" s="6"/>
      <c r="AI53" s="78">
        <v>-3283000</v>
      </c>
      <c r="AJ53" s="79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0">
        <v>10</v>
      </c>
      <c r="L54" s="32" t="s">
        <v>45</v>
      </c>
      <c r="M54" s="77">
        <v>78836603</v>
      </c>
      <c r="N54" s="112">
        <v>217811.57402</v>
      </c>
      <c r="O54" s="112">
        <v>59760.85738</v>
      </c>
      <c r="P54" s="113">
        <f t="shared" si="0"/>
        <v>27.436952167891963</v>
      </c>
      <c r="Q54" s="112">
        <v>51702.48923</v>
      </c>
      <c r="R54" s="114">
        <f t="shared" si="1"/>
        <v>115.58603516003285</v>
      </c>
      <c r="S54" s="115">
        <v>228038.66402</v>
      </c>
      <c r="T54" s="112">
        <v>58487.67702</v>
      </c>
      <c r="U54" s="34">
        <f t="shared" si="2"/>
        <v>25.64814053412906</v>
      </c>
      <c r="V54" s="33">
        <v>47632.72153</v>
      </c>
      <c r="W54" s="35">
        <f t="shared" si="5"/>
        <v>122.78886265854732</v>
      </c>
      <c r="X54" s="36"/>
      <c r="Y54" s="33"/>
      <c r="Z54" s="37">
        <f t="shared" si="3"/>
        <v>-10227.089999999997</v>
      </c>
      <c r="AA54" s="37">
        <f t="shared" si="3"/>
        <v>1273.1803599999985</v>
      </c>
      <c r="AB54" s="37">
        <f t="shared" si="4"/>
        <v>1273.1803599999985</v>
      </c>
      <c r="AC54" s="38">
        <f t="shared" si="6"/>
        <v>4069.7676999999967</v>
      </c>
      <c r="AD54" s="39">
        <v>0.05369568790751192</v>
      </c>
      <c r="AE54" s="40">
        <v>0.09732360097323602</v>
      </c>
      <c r="AF54" s="40">
        <v>-22.482409405378952</v>
      </c>
      <c r="AG54" s="41">
        <v>-2.487220447284345</v>
      </c>
      <c r="AH54" s="6"/>
      <c r="AI54" s="78">
        <v>-5068429.42</v>
      </c>
      <c r="AJ54" s="79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0">
        <v>43</v>
      </c>
      <c r="L55" s="32" t="s">
        <v>46</v>
      </c>
      <c r="M55" s="77">
        <v>166872586</v>
      </c>
      <c r="N55" s="112">
        <v>589856.65</v>
      </c>
      <c r="O55" s="112">
        <v>124445.59514</v>
      </c>
      <c r="P55" s="113">
        <f t="shared" si="0"/>
        <v>21.09759975410975</v>
      </c>
      <c r="Q55" s="112">
        <v>111064.49018000001</v>
      </c>
      <c r="R55" s="114">
        <f t="shared" si="1"/>
        <v>112.04804968564976</v>
      </c>
      <c r="S55" s="115">
        <v>638145.7674199999</v>
      </c>
      <c r="T55" s="112">
        <v>104530.87363</v>
      </c>
      <c r="U55" s="34">
        <f t="shared" si="2"/>
        <v>16.380406948809597</v>
      </c>
      <c r="V55" s="33">
        <v>88366.44068000001</v>
      </c>
      <c r="W55" s="35">
        <f t="shared" si="5"/>
        <v>118.29250202408399</v>
      </c>
      <c r="X55" s="36"/>
      <c r="Y55" s="33"/>
      <c r="Z55" s="37">
        <f t="shared" si="3"/>
        <v>-48289.11741999991</v>
      </c>
      <c r="AA55" s="37">
        <f t="shared" si="3"/>
        <v>19914.721510000003</v>
      </c>
      <c r="AB55" s="37">
        <f t="shared" si="4"/>
        <v>19914.721510000003</v>
      </c>
      <c r="AC55" s="38">
        <f t="shared" si="6"/>
        <v>22698.049499999994</v>
      </c>
      <c r="AD55" s="39">
        <v>0.034775808079500974</v>
      </c>
      <c r="AE55" s="40">
        <v>0.060527369318875764</v>
      </c>
      <c r="AF55" s="40">
        <v>-2.554024240928446</v>
      </c>
      <c r="AG55" s="41">
        <v>-1.7750787224471436</v>
      </c>
      <c r="AH55" s="6"/>
      <c r="AI55" s="78">
        <v>-13702638.66</v>
      </c>
      <c r="AJ55" s="79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0">
        <v>11</v>
      </c>
      <c r="L56" s="32" t="s">
        <v>47</v>
      </c>
      <c r="M56" s="77">
        <v>144216610</v>
      </c>
      <c r="N56" s="112">
        <v>385246.85</v>
      </c>
      <c r="O56" s="112">
        <v>111966.45199</v>
      </c>
      <c r="P56" s="113">
        <f t="shared" si="0"/>
        <v>29.063560672851708</v>
      </c>
      <c r="Q56" s="112">
        <v>91388.83391</v>
      </c>
      <c r="R56" s="114">
        <f t="shared" si="1"/>
        <v>122.51655612573511</v>
      </c>
      <c r="S56" s="115">
        <v>416225.03200999997</v>
      </c>
      <c r="T56" s="112">
        <v>108880.33823000001</v>
      </c>
      <c r="U56" s="34">
        <f t="shared" si="2"/>
        <v>26.15900771373696</v>
      </c>
      <c r="V56" s="33">
        <v>92018.72961</v>
      </c>
      <c r="W56" s="35">
        <f t="shared" si="5"/>
        <v>118.32410498543507</v>
      </c>
      <c r="X56" s="36"/>
      <c r="Y56" s="33"/>
      <c r="Z56" s="37">
        <f t="shared" si="3"/>
        <v>-30978.18200999999</v>
      </c>
      <c r="AA56" s="37">
        <f t="shared" si="3"/>
        <v>3086.113759999993</v>
      </c>
      <c r="AB56" s="37">
        <f t="shared" si="4"/>
        <v>3086.113759999993</v>
      </c>
      <c r="AC56" s="38">
        <f t="shared" si="6"/>
        <v>-629.8956999999937</v>
      </c>
      <c r="AD56" s="39">
        <v>0.255249210360076</v>
      </c>
      <c r="AE56" s="40">
        <v>0.4489861795958051</v>
      </c>
      <c r="AF56" s="40">
        <v>-6.798912943804863</v>
      </c>
      <c r="AG56" s="41">
        <v>-5.7482993197278915</v>
      </c>
      <c r="AH56" s="6"/>
      <c r="AI56" s="78">
        <v>-9169300.26</v>
      </c>
      <c r="AJ56" s="79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0">
        <v>44</v>
      </c>
      <c r="L57" s="32" t="s">
        <v>48</v>
      </c>
      <c r="M57" s="77">
        <v>195974179</v>
      </c>
      <c r="N57" s="112">
        <v>388064.854</v>
      </c>
      <c r="O57" s="112">
        <v>96170.50719</v>
      </c>
      <c r="P57" s="113">
        <f t="shared" si="0"/>
        <v>24.782070882925154</v>
      </c>
      <c r="Q57" s="112">
        <v>90887.72991</v>
      </c>
      <c r="R57" s="114">
        <f t="shared" si="1"/>
        <v>105.81242075825988</v>
      </c>
      <c r="S57" s="115">
        <v>400684.78365</v>
      </c>
      <c r="T57" s="112">
        <v>86620.24308</v>
      </c>
      <c r="U57" s="34">
        <f t="shared" si="2"/>
        <v>21.61805154938531</v>
      </c>
      <c r="V57" s="33">
        <v>85046.005</v>
      </c>
      <c r="W57" s="35">
        <f t="shared" si="5"/>
        <v>101.8510429502244</v>
      </c>
      <c r="X57" s="36"/>
      <c r="Y57" s="33"/>
      <c r="Z57" s="37">
        <f t="shared" si="3"/>
        <v>-12619.929650000005</v>
      </c>
      <c r="AA57" s="37">
        <f t="shared" si="3"/>
        <v>9550.264110000004</v>
      </c>
      <c r="AB57" s="37">
        <f t="shared" si="4"/>
        <v>9550.264110000004</v>
      </c>
      <c r="AC57" s="38">
        <f t="shared" si="6"/>
        <v>5841.72490999999</v>
      </c>
      <c r="AD57" s="39">
        <v>0.06975160335471141</v>
      </c>
      <c r="AE57" s="40">
        <v>0.1309052527621753</v>
      </c>
      <c r="AF57" s="40">
        <v>-3.775231876177857</v>
      </c>
      <c r="AG57" s="41">
        <v>-1.9701269604182226</v>
      </c>
      <c r="AH57" s="6"/>
      <c r="AI57" s="78">
        <v>-13866800</v>
      </c>
      <c r="AJ57" s="79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0">
        <v>12</v>
      </c>
      <c r="L58" s="32" t="s">
        <v>49</v>
      </c>
      <c r="M58" s="77">
        <v>252032069</v>
      </c>
      <c r="N58" s="112">
        <v>715343.05</v>
      </c>
      <c r="O58" s="112">
        <v>172274.30186</v>
      </c>
      <c r="P58" s="113">
        <f t="shared" si="0"/>
        <v>24.08275328319748</v>
      </c>
      <c r="Q58" s="112">
        <v>131795.24684</v>
      </c>
      <c r="R58" s="114">
        <f t="shared" si="1"/>
        <v>130.71359247814283</v>
      </c>
      <c r="S58" s="115">
        <v>756120.7087999999</v>
      </c>
      <c r="T58" s="112">
        <v>174755.32263</v>
      </c>
      <c r="U58" s="34">
        <f t="shared" si="2"/>
        <v>23.11209316133467</v>
      </c>
      <c r="V58" s="33">
        <v>139606.88947999998</v>
      </c>
      <c r="W58" s="35">
        <f t="shared" si="5"/>
        <v>125.1767181984492</v>
      </c>
      <c r="X58" s="36"/>
      <c r="Y58" s="33"/>
      <c r="Z58" s="37">
        <f t="shared" si="3"/>
        <v>-40777.65879999986</v>
      </c>
      <c r="AA58" s="37">
        <f t="shared" si="3"/>
        <v>-2481.020770000003</v>
      </c>
      <c r="AB58" s="37">
        <f t="shared" si="4"/>
        <v>-2481.020770000003</v>
      </c>
      <c r="AC58" s="38">
        <f t="shared" si="6"/>
        <v>-7811.642639999976</v>
      </c>
      <c r="AD58" s="39">
        <v>0.2080841445306057</v>
      </c>
      <c r="AE58" s="40">
        <v>0.3321406938833558</v>
      </c>
      <c r="AF58" s="40">
        <v>-1.543527099008924</v>
      </c>
      <c r="AG58" s="41">
        <v>1.2592592592592593</v>
      </c>
      <c r="AH58" s="6"/>
      <c r="AI58" s="78">
        <v>-14485097.19</v>
      </c>
      <c r="AJ58" s="79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0">
        <v>13</v>
      </c>
      <c r="L59" s="32" t="s">
        <v>50</v>
      </c>
      <c r="M59" s="77">
        <v>98614562</v>
      </c>
      <c r="N59" s="112">
        <v>214009.92484</v>
      </c>
      <c r="O59" s="112">
        <v>56454.51535</v>
      </c>
      <c r="P59" s="113">
        <f t="shared" si="0"/>
        <v>26.379391232536076</v>
      </c>
      <c r="Q59" s="112">
        <v>49217.715710000004</v>
      </c>
      <c r="R59" s="114">
        <f t="shared" si="1"/>
        <v>114.70364793571603</v>
      </c>
      <c r="S59" s="115">
        <v>218144.92484</v>
      </c>
      <c r="T59" s="112">
        <v>46681.41401</v>
      </c>
      <c r="U59" s="34">
        <f t="shared" si="2"/>
        <v>21.399266585843712</v>
      </c>
      <c r="V59" s="33">
        <v>45353.41111</v>
      </c>
      <c r="W59" s="35">
        <f t="shared" si="5"/>
        <v>102.92812131986958</v>
      </c>
      <c r="X59" s="36"/>
      <c r="Y59" s="33"/>
      <c r="Z59" s="37">
        <f t="shared" si="3"/>
        <v>-4135</v>
      </c>
      <c r="AA59" s="37">
        <f t="shared" si="3"/>
        <v>9773.101340000001</v>
      </c>
      <c r="AB59" s="37">
        <f t="shared" si="4"/>
        <v>9773.101340000001</v>
      </c>
      <c r="AC59" s="38">
        <f t="shared" si="6"/>
        <v>3864.304600000003</v>
      </c>
      <c r="AD59" s="39">
        <v>0.049998421093168516</v>
      </c>
      <c r="AE59" s="40">
        <v>0.09030886052469876</v>
      </c>
      <c r="AF59" s="40">
        <v>-3.943848368593538</v>
      </c>
      <c r="AG59" s="41">
        <v>-1.7893271461716937</v>
      </c>
      <c r="AH59" s="6"/>
      <c r="AI59" s="78">
        <v>-9840241.37</v>
      </c>
      <c r="AJ59" s="79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0">
        <v>14</v>
      </c>
      <c r="L60" s="32" t="s">
        <v>51</v>
      </c>
      <c r="M60" s="77">
        <v>325023304</v>
      </c>
      <c r="N60" s="112">
        <v>322048.32507</v>
      </c>
      <c r="O60" s="112">
        <v>77367.12698999999</v>
      </c>
      <c r="P60" s="113">
        <f t="shared" si="0"/>
        <v>24.02345268312871</v>
      </c>
      <c r="Q60" s="112">
        <v>75812.40336</v>
      </c>
      <c r="R60" s="114">
        <f t="shared" si="1"/>
        <v>102.05075101315188</v>
      </c>
      <c r="S60" s="115">
        <v>322048.32507</v>
      </c>
      <c r="T60" s="112">
        <v>73335.73628</v>
      </c>
      <c r="U60" s="34">
        <f t="shared" si="2"/>
        <v>22.771655857567286</v>
      </c>
      <c r="V60" s="33">
        <v>73917.64468000001</v>
      </c>
      <c r="W60" s="35">
        <f t="shared" si="5"/>
        <v>99.21276117154547</v>
      </c>
      <c r="X60" s="36"/>
      <c r="Y60" s="33"/>
      <c r="Z60" s="37">
        <f t="shared" si="3"/>
        <v>0</v>
      </c>
      <c r="AA60" s="37">
        <f t="shared" si="3"/>
        <v>4031.3907099999924</v>
      </c>
      <c r="AB60" s="37">
        <f t="shared" si="4"/>
        <v>4031.3907099999924</v>
      </c>
      <c r="AC60" s="38">
        <f t="shared" si="6"/>
        <v>1894.7586799999845</v>
      </c>
      <c r="AD60" s="39">
        <v>0.04139405441298004</v>
      </c>
      <c r="AE60" s="40">
        <v>0.07412297646694198</v>
      </c>
      <c r="AF60" s="40">
        <v>-3.912120397742542</v>
      </c>
      <c r="AG60" s="41">
        <v>-8.045226130653266</v>
      </c>
      <c r="AH60" s="6"/>
      <c r="AI60" s="82">
        <v>-40951926.45</v>
      </c>
      <c r="AJ60" s="83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1">
        <v>45</v>
      </c>
      <c r="L61" s="32" t="s">
        <v>52</v>
      </c>
      <c r="M61" s="77">
        <v>72906330</v>
      </c>
      <c r="N61" s="112">
        <v>98297.233</v>
      </c>
      <c r="O61" s="112">
        <v>23741.04732</v>
      </c>
      <c r="P61" s="113">
        <f t="shared" si="0"/>
        <v>24.152304795802344</v>
      </c>
      <c r="Q61" s="112">
        <v>25237.8459</v>
      </c>
      <c r="R61" s="114">
        <f t="shared" si="1"/>
        <v>94.06923005263297</v>
      </c>
      <c r="S61" s="115">
        <v>108534.44720000001</v>
      </c>
      <c r="T61" s="112">
        <v>18782.14051</v>
      </c>
      <c r="U61" s="34">
        <f t="shared" si="2"/>
        <v>17.305234415935736</v>
      </c>
      <c r="V61" s="33">
        <v>20826.24493</v>
      </c>
      <c r="W61" s="35">
        <f t="shared" si="5"/>
        <v>90.18495928156742</v>
      </c>
      <c r="X61" s="36"/>
      <c r="Y61" s="33"/>
      <c r="Z61" s="37">
        <f t="shared" si="3"/>
        <v>-10237.214200000017</v>
      </c>
      <c r="AA61" s="37">
        <f t="shared" si="3"/>
        <v>4958.90681</v>
      </c>
      <c r="AB61" s="37">
        <f t="shared" si="4"/>
        <v>4958.90681</v>
      </c>
      <c r="AC61" s="38">
        <f t="shared" si="6"/>
        <v>4411.6009699999995</v>
      </c>
      <c r="AD61" s="42">
        <v>0</v>
      </c>
      <c r="AE61" s="43">
        <v>0</v>
      </c>
      <c r="AF61" s="43">
        <v>23.225370310270716</v>
      </c>
      <c r="AG61" s="44"/>
      <c r="AH61" s="1"/>
      <c r="AI61" s="78">
        <v>-8662831</v>
      </c>
      <c r="AJ61" s="79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8" t="s">
        <v>53</v>
      </c>
      <c r="M62" s="49">
        <f>SUM(M19:M61)</f>
        <v>9942101520.17</v>
      </c>
      <c r="N62" s="116">
        <v>24253249.04754</v>
      </c>
      <c r="O62" s="116">
        <v>5666346.5268</v>
      </c>
      <c r="P62" s="117">
        <f t="shared" si="0"/>
        <v>23.363247190894352</v>
      </c>
      <c r="Q62" s="116">
        <f>SUM(Q19:Q61)</f>
        <v>4938653.43921</v>
      </c>
      <c r="R62" s="118">
        <f>O62/Q62*100</f>
        <v>114.73464571967217</v>
      </c>
      <c r="S62" s="116">
        <f>SUM(S19:S61)</f>
        <v>27652531.960490007</v>
      </c>
      <c r="T62" s="116">
        <f>SUM(T19:T61)</f>
        <v>5309145.06359</v>
      </c>
      <c r="U62" s="52">
        <f t="shared" si="2"/>
        <v>19.19948983758781</v>
      </c>
      <c r="V62" s="50">
        <f>SUM(V19:V61)</f>
        <v>4655116.52161</v>
      </c>
      <c r="W62" s="51">
        <f>T62/V62*100</f>
        <v>114.04967069983891</v>
      </c>
      <c r="X62" s="53">
        <f>SUM(X19:X61)</f>
        <v>0</v>
      </c>
      <c r="Y62" s="54">
        <f>SUM(Y19:Y61)</f>
        <v>0</v>
      </c>
      <c r="Z62" s="55">
        <f t="shared" si="3"/>
        <v>-3399282.9129500054</v>
      </c>
      <c r="AA62" s="55">
        <f t="shared" si="3"/>
        <v>357201.4632099997</v>
      </c>
      <c r="AB62" s="55">
        <f t="shared" si="4"/>
        <v>357201.4632099997</v>
      </c>
      <c r="AC62" s="56">
        <f t="shared" si="6"/>
        <v>283536.9176000003</v>
      </c>
      <c r="AD62" s="57" t="s">
        <v>54</v>
      </c>
      <c r="AE62" s="58" t="s">
        <v>55</v>
      </c>
      <c r="AI62" s="84">
        <f>SUM(AI19:AI61)</f>
        <v>-922006965.6800001</v>
      </c>
      <c r="AJ62" s="84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59"/>
      <c r="M63" s="60"/>
      <c r="N63" s="112" t="e">
        <f>#REF!/1000</f>
        <v>#REF!</v>
      </c>
      <c r="O63" s="112" t="e">
        <f>#REF!/1000</f>
        <v>#REF!</v>
      </c>
      <c r="P63" s="119">
        <v>66.7</v>
      </c>
      <c r="Q63" s="119">
        <f>SUM(Q19:Q62)</f>
        <v>9877306.87842</v>
      </c>
      <c r="R63" s="119"/>
      <c r="S63" s="119"/>
      <c r="T63" s="119"/>
      <c r="U63" s="60"/>
      <c r="V63" s="60"/>
      <c r="W63" s="61"/>
      <c r="X63" s="62"/>
      <c r="Y63" s="62"/>
      <c r="Z63" s="60"/>
      <c r="AA63" s="60"/>
      <c r="AB63" s="85">
        <v>1924530.66369</v>
      </c>
      <c r="AC63" s="60"/>
      <c r="AD63" s="57"/>
      <c r="AE63" s="58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112" t="e">
        <f>#REF!/1000</f>
        <v>#REF!</v>
      </c>
      <c r="O64" s="112" t="e">
        <f>#REF!/1000</f>
        <v>#REF!</v>
      </c>
      <c r="P64" s="120"/>
      <c r="Q64" s="120"/>
      <c r="R64" s="120"/>
      <c r="S64" s="120"/>
      <c r="T64" s="120"/>
      <c r="U64" s="1"/>
      <c r="V64" s="1"/>
      <c r="W64" s="61"/>
      <c r="X64" s="1"/>
      <c r="Y64" s="1"/>
      <c r="Z64" s="1"/>
      <c r="AA64" s="1"/>
      <c r="AB64" s="63">
        <f>AB63+AB62</f>
        <v>2281732.1268999996</v>
      </c>
      <c r="AC64" s="1"/>
      <c r="AD64" s="6"/>
      <c r="AE64" s="6"/>
    </row>
    <row r="65" ht="21.75" customHeight="1">
      <c r="W65" s="61"/>
    </row>
    <row r="66" spans="12:23" ht="98.25" customHeight="1">
      <c r="L66" s="96" t="s">
        <v>61</v>
      </c>
      <c r="M66" s="97"/>
      <c r="N66" s="97"/>
      <c r="O66" s="97"/>
      <c r="P66" s="97"/>
      <c r="Q66" s="121"/>
      <c r="R66" s="121"/>
      <c r="S66" s="95" t="s">
        <v>60</v>
      </c>
      <c r="T66" s="95"/>
      <c r="U66" s="95"/>
      <c r="W66" s="61"/>
    </row>
    <row r="67" spans="23:28" ht="12.75">
      <c r="W67" s="86"/>
      <c r="AB67" s="64" t="s">
        <v>59</v>
      </c>
    </row>
  </sheetData>
  <sheetProtection/>
  <autoFilter ref="A18:AJ18"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Федулова Елена</cp:lastModifiedBy>
  <cp:lastPrinted>2018-04-20T09:07:34Z</cp:lastPrinted>
  <dcterms:created xsi:type="dcterms:W3CDTF">2007-02-26T07:16:01Z</dcterms:created>
  <dcterms:modified xsi:type="dcterms:W3CDTF">2018-04-20T09:18:28Z</dcterms:modified>
  <cp:category/>
  <cp:version/>
  <cp:contentType/>
  <cp:contentStatus/>
</cp:coreProperties>
</file>