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2.2016" sheetId="1" r:id="rId1"/>
  </sheets>
  <definedNames/>
  <calcPr fullCalcOnLoad="1"/>
</workbook>
</file>

<file path=xl/sharedStrings.xml><?xml version="1.0" encoding="utf-8"?>
<sst xmlns="http://schemas.openxmlformats.org/spreadsheetml/2006/main" count="77" uniqueCount="64">
  <si>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</si>
  <si>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</si>
  <si>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</si>
  <si>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</si>
  <si>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</si>
  <si>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</si>
  <si>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</si>
  <si>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</si>
  <si>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</si>
  <si>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</si>
  <si>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Вышний Волочек</t>
  </si>
  <si>
    <t>г. Кимры</t>
  </si>
  <si>
    <t>г. Ржев</t>
  </si>
  <si>
    <t>г. Тверь</t>
  </si>
  <si>
    <t>г. Торжок</t>
  </si>
  <si>
    <t>Андреапольский р-он</t>
  </si>
  <si>
    <t>Бежецкий р-он</t>
  </si>
  <si>
    <t>Бельский р-он</t>
  </si>
  <si>
    <t>Бологовский р-он</t>
  </si>
  <si>
    <t>Весьегонский р-он</t>
  </si>
  <si>
    <t>Вышневолоцкий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</si>
  <si>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</si>
  <si>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</si>
  <si>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</si>
  <si>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</si>
  <si>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</si>
  <si>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Кашинский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</si>
  <si>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</si>
  <si>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</si>
  <si>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</si>
  <si>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</si>
  <si>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</si>
  <si>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Лесной р-он</t>
  </si>
  <si>
    <t>Лихославльский р-он</t>
  </si>
  <si>
    <t>Максатихинский р-он</t>
  </si>
  <si>
    <t>Молоковский р-он</t>
  </si>
  <si>
    <t>Нелидовский р-он</t>
  </si>
  <si>
    <t>Оленинский р-он</t>
  </si>
  <si>
    <t>Осташковский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</si>
  <si>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</si>
  <si>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</si>
  <si>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</si>
  <si>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</si>
  <si>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</si>
  <si>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</si>
  <si>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</si>
  <si>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</si>
  <si>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</si>
  <si>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</si>
  <si>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Удомельский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</si>
  <si>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</si>
  <si>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</si>
  <si>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</si>
  <si>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</si>
  <si>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</si>
  <si>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</si>
  <si>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</si>
  <si>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</si>
  <si>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</si>
  <si>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</si>
  <si>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Г.А. Яковлева</t>
  </si>
  <si>
    <t>Заместитель начальника управления сводного бюджетного
планирования и анализа исполнения бюджета</t>
  </si>
  <si>
    <t>св. 200</t>
  </si>
  <si>
    <t>КОНСОЛИДИРОВАННЫХ БЮДЖЕТОВ МУНИЦИПАЛЬНЫХ ОБРАЗОВАНИЙ НА 1 ФЕВРАЛЯ 2016 года по отчетным данным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</si>
</sst>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 ;\-#,##0\ "/>
    <numFmt numFmtId="166" formatCode="_-* #,##0_р_._-;\-* #,##0_р_._-;_-* &quot;-&quot;??_р_._-;_-@_-"/>
  </numFmts>
  <fonts count="49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  <font>
      <sz val="13"/>
      <color indexed="9"/>
      <name val="Tahoma"/>
      <family val="2"/>
    </font>
    <font>
      <sz val="13"/>
      <color indexed="8"/>
      <name val="Tahoma"/>
      <family val="2"/>
    </font>
    <font>
      <sz val="13"/>
      <color theme="0"/>
      <name val="Tahoma"/>
      <family val="2"/>
    </font>
    <font>
      <sz val="13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64" fontId="40" fillId="0" borderId="22" xfId="52" applyNumberFormat="1" applyFont="1" applyFill="1" applyBorder="1" applyAlignment="1" applyProtection="1">
      <alignment vertical="center" wrapText="1"/>
      <protection locked="0"/>
    </xf>
    <xf numFmtId="164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64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64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64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64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64" fontId="11" fillId="0" borderId="36" xfId="52" applyNumberFormat="1" applyFont="1" applyFill="1" applyBorder="1" applyAlignment="1" applyProtection="1">
      <alignment vertical="center" wrapText="1"/>
      <protection locked="0"/>
    </xf>
    <xf numFmtId="164" fontId="11" fillId="0" borderId="37" xfId="52" applyNumberFormat="1" applyFont="1" applyFill="1" applyBorder="1" applyAlignment="1" applyProtection="1">
      <alignment vertical="center" wrapText="1"/>
      <protection locked="0"/>
    </xf>
    <xf numFmtId="164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64" fontId="6" fillId="0" borderId="0" xfId="52" applyNumberFormat="1" applyFont="1" applyFill="1" applyBorder="1" applyAlignment="1" applyProtection="1">
      <alignment vertical="center" wrapText="1"/>
      <protection locked="0"/>
    </xf>
    <xf numFmtId="164" fontId="44" fillId="0" borderId="0" xfId="52" applyNumberFormat="1" applyFont="1" applyFill="1" applyBorder="1" applyAlignment="1" applyProtection="1">
      <alignment vertical="center" wrapText="1"/>
      <protection locked="0"/>
    </xf>
    <xf numFmtId="16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164" fontId="40" fillId="0" borderId="23" xfId="52" applyNumberFormat="1" applyFont="1" applyFill="1" applyBorder="1" applyAlignment="1" applyProtection="1">
      <alignment horizontal="right" vertical="center" wrapText="1"/>
      <protection locked="0"/>
    </xf>
    <xf numFmtId="164" fontId="47" fillId="0" borderId="23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  <xf numFmtId="164" fontId="47" fillId="0" borderId="22" xfId="52" applyNumberFormat="1" applyFont="1" applyFill="1" applyBorder="1" applyAlignment="1" applyProtection="1">
      <alignment vertical="center" wrapText="1"/>
      <protection locked="0"/>
    </xf>
    <xf numFmtId="164" fontId="48" fillId="0" borderId="23" xfId="52" applyNumberFormat="1" applyFont="1" applyFill="1" applyBorder="1" applyAlignment="1" applyProtection="1">
      <alignment vertical="center" wrapText="1"/>
      <protection locked="0"/>
    </xf>
    <xf numFmtId="164" fontId="48" fillId="0" borderId="23" xfId="52" applyNumberFormat="1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0</xdr:colOff>
      <xdr:row>63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0684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7"/>
  <sheetViews>
    <sheetView tabSelected="1" zoomScale="80" zoomScaleNormal="80" zoomScalePageLayoutView="0" workbookViewId="0" topLeftCell="L2">
      <pane xSplit="2" ySplit="16" topLeftCell="N33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W57" sqref="W57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39.140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3" t="s">
        <v>58</v>
      </c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4" t="s">
        <v>63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56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5" t="s">
        <v>7</v>
      </c>
      <c r="O15" s="96"/>
      <c r="P15" s="96"/>
      <c r="Q15" s="96"/>
      <c r="R15" s="97"/>
      <c r="S15" s="95" t="s">
        <v>8</v>
      </c>
      <c r="T15" s="96"/>
      <c r="U15" s="96"/>
      <c r="V15" s="96"/>
      <c r="W15" s="97"/>
      <c r="X15" s="10"/>
      <c r="Y15" s="11"/>
      <c r="Z15" s="98" t="s">
        <v>9</v>
      </c>
      <c r="AA15" s="99"/>
      <c r="AB15" s="99"/>
      <c r="AC15" s="100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57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57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1</v>
      </c>
      <c r="K19" s="78">
        <v>1</v>
      </c>
      <c r="L19" s="33" t="s">
        <v>10</v>
      </c>
      <c r="M19" s="79">
        <v>336182530</v>
      </c>
      <c r="N19" s="34">
        <v>713605.0083999999</v>
      </c>
      <c r="O19" s="34">
        <v>9658.19491</v>
      </c>
      <c r="P19" s="35">
        <f aca="true" t="shared" si="0" ref="P19:P62">O19/N19*100</f>
        <v>1.3534370970370562</v>
      </c>
      <c r="Q19" s="34">
        <v>46485.77832</v>
      </c>
      <c r="R19" s="36">
        <f>O19/Q19*100</f>
        <v>20.776666023562452</v>
      </c>
      <c r="S19" s="90">
        <v>683605.0083999999</v>
      </c>
      <c r="T19" s="34">
        <v>33450.15382</v>
      </c>
      <c r="U19" s="35">
        <f aca="true" t="shared" si="1" ref="U19:U62">T19/S19*100</f>
        <v>4.893199056322187</v>
      </c>
      <c r="V19" s="34">
        <v>40341.26766</v>
      </c>
      <c r="W19" s="36">
        <f>T19/V19*100</f>
        <v>82.91795414542014</v>
      </c>
      <c r="X19" s="37"/>
      <c r="Y19" s="34"/>
      <c r="Z19" s="38">
        <f aca="true" t="shared" si="2" ref="Z19:AA62">N19-S19</f>
        <v>30000</v>
      </c>
      <c r="AA19" s="38">
        <f t="shared" si="2"/>
        <v>-23791.95891</v>
      </c>
      <c r="AB19" s="38">
        <f aca="true" t="shared" si="3" ref="AB19:AB62">O19-T19</f>
        <v>-23791.95891</v>
      </c>
      <c r="AC19" s="39">
        <f>Q19-V19</f>
        <v>6144.51066</v>
      </c>
      <c r="AD19" s="40">
        <v>0.0657040774982504</v>
      </c>
      <c r="AE19" s="41">
        <v>0.09746784036640826</v>
      </c>
      <c r="AF19" s="41">
        <v>-1.5905153841280204</v>
      </c>
      <c r="AG19" s="42">
        <v>-1.3465852853843616</v>
      </c>
      <c r="AH19" s="6"/>
      <c r="AI19" s="80">
        <v>-20084000</v>
      </c>
      <c r="AJ19" s="81">
        <v>13085172.12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2</v>
      </c>
      <c r="K20" s="82">
        <v>16</v>
      </c>
      <c r="L20" s="33" t="s">
        <v>11</v>
      </c>
      <c r="M20" s="79">
        <v>316045296</v>
      </c>
      <c r="N20" s="34">
        <v>632145.664</v>
      </c>
      <c r="O20" s="34">
        <v>18077.11604</v>
      </c>
      <c r="P20" s="35">
        <f t="shared" si="0"/>
        <v>2.8596440772233156</v>
      </c>
      <c r="Q20" s="34">
        <v>39525.05226</v>
      </c>
      <c r="R20" s="36">
        <f aca="true" t="shared" si="4" ref="R20:R61">O20/Q20*100</f>
        <v>45.735843487534964</v>
      </c>
      <c r="S20" s="90">
        <v>612145.664</v>
      </c>
      <c r="T20" s="34">
        <v>34199.72955</v>
      </c>
      <c r="U20" s="35">
        <f t="shared" si="1"/>
        <v>5.586861356907365</v>
      </c>
      <c r="V20" s="34">
        <v>27319.45093</v>
      </c>
      <c r="W20" s="36">
        <f aca="true" t="shared" si="5" ref="W20:W62">T20/V20*100</f>
        <v>125.18454209650545</v>
      </c>
      <c r="X20" s="37"/>
      <c r="Y20" s="34"/>
      <c r="Z20" s="38">
        <f t="shared" si="2"/>
        <v>20000</v>
      </c>
      <c r="AA20" s="38">
        <f t="shared" si="2"/>
        <v>-16122.613509999996</v>
      </c>
      <c r="AB20" s="38">
        <f t="shared" si="3"/>
        <v>-16122.613509999996</v>
      </c>
      <c r="AC20" s="39">
        <f aca="true" t="shared" si="6" ref="AC20:AC62">Q20-V20</f>
        <v>12205.601329999998</v>
      </c>
      <c r="AD20" s="40">
        <v>0.04077711047735438</v>
      </c>
      <c r="AE20" s="41">
        <v>0.07334219344112561</v>
      </c>
      <c r="AF20" s="41">
        <v>-0.8576123716692488</v>
      </c>
      <c r="AG20" s="42">
        <v>-1.1235520781936514</v>
      </c>
      <c r="AH20" s="6"/>
      <c r="AI20" s="80">
        <v>-32154590.13</v>
      </c>
      <c r="AJ20" s="81">
        <v>8611904.55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3</v>
      </c>
      <c r="K21" s="82">
        <v>31</v>
      </c>
      <c r="L21" s="33" t="s">
        <v>12</v>
      </c>
      <c r="M21" s="79">
        <v>329283383</v>
      </c>
      <c r="N21" s="34">
        <v>790752.7252000001</v>
      </c>
      <c r="O21" s="34">
        <v>57665.54406</v>
      </c>
      <c r="P21" s="35">
        <f t="shared" si="0"/>
        <v>7.292487552972393</v>
      </c>
      <c r="Q21" s="34">
        <v>28990.443829999997</v>
      </c>
      <c r="R21" s="36">
        <f t="shared" si="4"/>
        <v>198.91224983705263</v>
      </c>
      <c r="S21" s="90">
        <v>798468.9252</v>
      </c>
      <c r="T21" s="34">
        <v>20804.1286</v>
      </c>
      <c r="U21" s="35">
        <f t="shared" si="1"/>
        <v>2.605502599213738</v>
      </c>
      <c r="V21" s="34">
        <v>21754.56702</v>
      </c>
      <c r="W21" s="36">
        <f t="shared" si="5"/>
        <v>95.63108555952313</v>
      </c>
      <c r="X21" s="37"/>
      <c r="Y21" s="34"/>
      <c r="Z21" s="38">
        <f t="shared" si="2"/>
        <v>-7716.199999999953</v>
      </c>
      <c r="AA21" s="38">
        <f t="shared" si="2"/>
        <v>36861.415460000004</v>
      </c>
      <c r="AB21" s="38">
        <f t="shared" si="3"/>
        <v>36861.415460000004</v>
      </c>
      <c r="AC21" s="39">
        <f t="shared" si="6"/>
        <v>7235.876809999998</v>
      </c>
      <c r="AD21" s="40">
        <v>0.046659512208128084</v>
      </c>
      <c r="AE21" s="41">
        <v>0.08078802952225422</v>
      </c>
      <c r="AF21" s="41">
        <v>-1.3064628840107064</v>
      </c>
      <c r="AG21" s="42">
        <v>-1.1863370547581074</v>
      </c>
      <c r="AH21" s="6"/>
      <c r="AI21" s="80">
        <v>-23525100</v>
      </c>
      <c r="AJ21" s="81">
        <v>33760799.79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4</v>
      </c>
      <c r="K22" s="82">
        <v>2</v>
      </c>
      <c r="L22" s="33" t="s">
        <v>13</v>
      </c>
      <c r="M22" s="79">
        <v>2764152159</v>
      </c>
      <c r="N22" s="34">
        <v>6604306.8</v>
      </c>
      <c r="O22" s="34">
        <v>275496.99224</v>
      </c>
      <c r="P22" s="35">
        <f t="shared" si="0"/>
        <v>4.1714747752178925</v>
      </c>
      <c r="Q22" s="34">
        <v>186570.90641</v>
      </c>
      <c r="R22" s="36">
        <f t="shared" si="4"/>
        <v>147.66342595483775</v>
      </c>
      <c r="S22" s="90">
        <v>7195687.1</v>
      </c>
      <c r="T22" s="34">
        <v>136885.21091</v>
      </c>
      <c r="U22" s="35">
        <f t="shared" si="1"/>
        <v>1.9023230027609177</v>
      </c>
      <c r="V22" s="34">
        <v>200549.57484000002</v>
      </c>
      <c r="W22" s="36">
        <f t="shared" si="5"/>
        <v>68.25504916637598</v>
      </c>
      <c r="X22" s="37"/>
      <c r="Y22" s="34"/>
      <c r="Z22" s="38">
        <f>N22-S22</f>
        <v>-591380.2999999998</v>
      </c>
      <c r="AA22" s="38">
        <f t="shared" si="2"/>
        <v>138611.78133</v>
      </c>
      <c r="AB22" s="38">
        <f t="shared" si="3"/>
        <v>138611.78133</v>
      </c>
      <c r="AC22" s="39">
        <f t="shared" si="6"/>
        <v>-13978.66843000002</v>
      </c>
      <c r="AD22" s="40">
        <v>0.05264114157869501</v>
      </c>
      <c r="AE22" s="41">
        <v>0.08801779244764033</v>
      </c>
      <c r="AF22" s="41">
        <v>-0.7809643293817446</v>
      </c>
      <c r="AG22" s="42">
        <v>-0.9574920297555791</v>
      </c>
      <c r="AH22" s="6"/>
      <c r="AI22" s="80">
        <v>-156394000</v>
      </c>
      <c r="AJ22" s="81">
        <v>261175207.41</v>
      </c>
    </row>
    <row r="23" spans="1:36" ht="20.2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5</v>
      </c>
      <c r="K23" s="82">
        <v>3</v>
      </c>
      <c r="L23" s="33" t="s">
        <v>14</v>
      </c>
      <c r="M23" s="79">
        <v>303198522</v>
      </c>
      <c r="N23" s="34">
        <v>612263.7167999999</v>
      </c>
      <c r="O23" s="34">
        <v>41054.131689999995</v>
      </c>
      <c r="P23" s="35">
        <f t="shared" si="0"/>
        <v>6.705302072213207</v>
      </c>
      <c r="Q23" s="34">
        <v>44768.61503</v>
      </c>
      <c r="R23" s="36">
        <f t="shared" si="4"/>
        <v>91.7029299711173</v>
      </c>
      <c r="S23" s="90">
        <v>615182.1168</v>
      </c>
      <c r="T23" s="34">
        <v>36739.71545</v>
      </c>
      <c r="U23" s="35">
        <f t="shared" si="1"/>
        <v>5.972168963738643</v>
      </c>
      <c r="V23" s="34">
        <v>36467.63756</v>
      </c>
      <c r="W23" s="36">
        <f t="shared" si="5"/>
        <v>100.74608038305841</v>
      </c>
      <c r="X23" s="37"/>
      <c r="Y23" s="34"/>
      <c r="Z23" s="38">
        <f t="shared" si="2"/>
        <v>-2918.4000000000233</v>
      </c>
      <c r="AA23" s="38">
        <f t="shared" si="2"/>
        <v>4314.416239999991</v>
      </c>
      <c r="AB23" s="38">
        <f t="shared" si="3"/>
        <v>4314.416239999991</v>
      </c>
      <c r="AC23" s="39">
        <f t="shared" si="6"/>
        <v>8300.977469999998</v>
      </c>
      <c r="AD23" s="40">
        <v>0.05305699273247036</v>
      </c>
      <c r="AE23" s="41">
        <v>0.09998672155092285</v>
      </c>
      <c r="AF23" s="41">
        <v>-4.928972390007813</v>
      </c>
      <c r="AG23" s="42">
        <v>-1.2989623865110247</v>
      </c>
      <c r="AH23" s="6"/>
      <c r="AI23" s="80">
        <v>-16626000.81</v>
      </c>
      <c r="AJ23" s="81">
        <v>32816853.4</v>
      </c>
    </row>
    <row r="24" spans="1:36" ht="20.2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6</v>
      </c>
      <c r="K24" s="82">
        <v>32</v>
      </c>
      <c r="L24" s="33" t="s">
        <v>15</v>
      </c>
      <c r="M24" s="79">
        <v>138701520</v>
      </c>
      <c r="N24" s="34">
        <v>215830.6587</v>
      </c>
      <c r="O24" s="34">
        <v>20033.34937</v>
      </c>
      <c r="P24" s="35">
        <f t="shared" si="0"/>
        <v>9.281975735359232</v>
      </c>
      <c r="Q24" s="34">
        <v>14913.94001</v>
      </c>
      <c r="R24" s="105">
        <f t="shared" si="4"/>
        <v>134.32633734993814</v>
      </c>
      <c r="S24" s="90">
        <v>217972.04524</v>
      </c>
      <c r="T24" s="34">
        <v>6397.035309999999</v>
      </c>
      <c r="U24" s="35">
        <f t="shared" si="1"/>
        <v>2.934796204236414</v>
      </c>
      <c r="V24" s="34">
        <v>7020.855</v>
      </c>
      <c r="W24" s="36">
        <f t="shared" si="5"/>
        <v>91.11476180607632</v>
      </c>
      <c r="X24" s="37"/>
      <c r="Y24" s="34"/>
      <c r="Z24" s="38">
        <f t="shared" si="2"/>
        <v>-2141.386540000007</v>
      </c>
      <c r="AA24" s="38">
        <f t="shared" si="2"/>
        <v>13636.31406</v>
      </c>
      <c r="AB24" s="38">
        <f t="shared" si="3"/>
        <v>13636.31406</v>
      </c>
      <c r="AC24" s="39">
        <f t="shared" si="6"/>
        <v>7893.085010000001</v>
      </c>
      <c r="AD24" s="40">
        <v>0.049568551283218514</v>
      </c>
      <c r="AE24" s="41">
        <v>0.09525568375112994</v>
      </c>
      <c r="AF24" s="41">
        <v>-5.384875528323849</v>
      </c>
      <c r="AG24" s="42">
        <v>-1.7695113056163385</v>
      </c>
      <c r="AH24" s="6"/>
      <c r="AI24" s="80">
        <v>-5631000</v>
      </c>
      <c r="AJ24" s="81">
        <v>12269215.19</v>
      </c>
    </row>
    <row r="25" spans="1:36" ht="20.2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7</v>
      </c>
      <c r="K25" s="82">
        <v>17</v>
      </c>
      <c r="L25" s="33" t="s">
        <v>16</v>
      </c>
      <c r="M25" s="79">
        <v>225153992</v>
      </c>
      <c r="N25" s="34">
        <v>497549.3392</v>
      </c>
      <c r="O25" s="34">
        <v>27679.01633</v>
      </c>
      <c r="P25" s="35">
        <f t="shared" si="0"/>
        <v>5.563069659484335</v>
      </c>
      <c r="Q25" s="34">
        <v>38236.35374</v>
      </c>
      <c r="R25" s="36">
        <f t="shared" si="4"/>
        <v>72.38926734021788</v>
      </c>
      <c r="S25" s="90">
        <v>487549.3392</v>
      </c>
      <c r="T25" s="34">
        <v>15850.395359999999</v>
      </c>
      <c r="U25" s="35">
        <f t="shared" si="1"/>
        <v>3.251034118107569</v>
      </c>
      <c r="V25" s="34">
        <v>31879.34478</v>
      </c>
      <c r="W25" s="36">
        <f t="shared" si="5"/>
        <v>49.71995337226626</v>
      </c>
      <c r="X25" s="37"/>
      <c r="Y25" s="34"/>
      <c r="Z25" s="38">
        <f t="shared" si="2"/>
        <v>10000</v>
      </c>
      <c r="AA25" s="38">
        <f t="shared" si="2"/>
        <v>11828.62097</v>
      </c>
      <c r="AB25" s="38">
        <f t="shared" si="3"/>
        <v>11828.62097</v>
      </c>
      <c r="AC25" s="39">
        <f t="shared" si="6"/>
        <v>6357.008959999999</v>
      </c>
      <c r="AD25" s="40">
        <v>0.05114436290694342</v>
      </c>
      <c r="AE25" s="41">
        <v>0.08815634059916246</v>
      </c>
      <c r="AF25" s="41">
        <v>-1.8593154022717286</v>
      </c>
      <c r="AG25" s="42">
        <v>-1.5755363360664945</v>
      </c>
      <c r="AH25" s="6"/>
      <c r="AI25" s="80">
        <v>-14625804.67</v>
      </c>
      <c r="AJ25" s="81">
        <v>14576733.73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8</v>
      </c>
      <c r="K26" s="82">
        <v>33</v>
      </c>
      <c r="L26" s="33" t="s">
        <v>17</v>
      </c>
      <c r="M26" s="79">
        <v>63290100</v>
      </c>
      <c r="N26" s="34">
        <v>120534.15</v>
      </c>
      <c r="O26" s="34">
        <v>12401.42056</v>
      </c>
      <c r="P26" s="35">
        <f t="shared" si="0"/>
        <v>10.288719470788985</v>
      </c>
      <c r="Q26" s="34">
        <v>8946.42856</v>
      </c>
      <c r="R26" s="36">
        <f t="shared" si="4"/>
        <v>138.61867310322543</v>
      </c>
      <c r="S26" s="90">
        <v>120534.15</v>
      </c>
      <c r="T26" s="34">
        <v>2637.80955</v>
      </c>
      <c r="U26" s="35">
        <f t="shared" si="1"/>
        <v>2.1884333610018407</v>
      </c>
      <c r="V26" s="34">
        <v>3695.84111</v>
      </c>
      <c r="W26" s="36">
        <f t="shared" si="5"/>
        <v>71.37237428478088</v>
      </c>
      <c r="X26" s="37"/>
      <c r="Y26" s="34"/>
      <c r="Z26" s="38">
        <f>N26-S26</f>
        <v>0</v>
      </c>
      <c r="AA26" s="38">
        <f t="shared" si="2"/>
        <v>9763.61101</v>
      </c>
      <c r="AB26" s="38">
        <f t="shared" si="3"/>
        <v>9763.61101</v>
      </c>
      <c r="AC26" s="39">
        <f t="shared" si="6"/>
        <v>5250.587450000001</v>
      </c>
      <c r="AD26" s="40">
        <v>0.05764443575200461</v>
      </c>
      <c r="AE26" s="41">
        <v>0.10015325279915756</v>
      </c>
      <c r="AF26" s="41">
        <v>-1.9610181651430434</v>
      </c>
      <c r="AG26" s="42">
        <v>-1.9289544235924934</v>
      </c>
      <c r="AH26" s="6"/>
      <c r="AI26" s="80">
        <v>-2541500</v>
      </c>
      <c r="AJ26" s="81">
        <v>1647900.68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9</v>
      </c>
      <c r="K27" s="82">
        <v>4</v>
      </c>
      <c r="L27" s="33" t="s">
        <v>18</v>
      </c>
      <c r="M27" s="79">
        <v>223646059</v>
      </c>
      <c r="N27" s="34">
        <v>584861.9352000001</v>
      </c>
      <c r="O27" s="34">
        <v>-78367.20408</v>
      </c>
      <c r="P27" s="104">
        <f t="shared" si="0"/>
        <v>-13.39926559816232</v>
      </c>
      <c r="Q27" s="34">
        <v>47578.88037</v>
      </c>
      <c r="R27" s="92">
        <f t="shared" si="4"/>
        <v>-164.71006352098402</v>
      </c>
      <c r="S27" s="90">
        <v>597015.5352</v>
      </c>
      <c r="T27" s="34">
        <v>25920.313100000003</v>
      </c>
      <c r="U27" s="35">
        <f t="shared" si="1"/>
        <v>4.341648009430225</v>
      </c>
      <c r="V27" s="34">
        <v>21608.45605</v>
      </c>
      <c r="W27" s="36">
        <f t="shared" si="5"/>
        <v>119.95448929818382</v>
      </c>
      <c r="X27" s="37"/>
      <c r="Y27" s="34"/>
      <c r="Z27" s="38">
        <f t="shared" si="2"/>
        <v>-12153.599999999977</v>
      </c>
      <c r="AA27" s="38">
        <f t="shared" si="2"/>
        <v>-104287.51718</v>
      </c>
      <c r="AB27" s="38">
        <f t="shared" si="3"/>
        <v>-104287.51718</v>
      </c>
      <c r="AC27" s="39">
        <f t="shared" si="6"/>
        <v>25970.42432</v>
      </c>
      <c r="AD27" s="40">
        <v>0.046105119672854106</v>
      </c>
      <c r="AE27" s="41">
        <v>0.08287541662913252</v>
      </c>
      <c r="AF27" s="41">
        <v>-1.3363690880706907</v>
      </c>
      <c r="AG27" s="42">
        <v>-0.7594501718213058</v>
      </c>
      <c r="AH27" s="6"/>
      <c r="AI27" s="80">
        <v>-12261715</v>
      </c>
      <c r="AJ27" s="81">
        <v>7133180.9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10</v>
      </c>
      <c r="K28" s="82">
        <v>18</v>
      </c>
      <c r="L28" s="33" t="s">
        <v>19</v>
      </c>
      <c r="M28" s="79">
        <v>120215183</v>
      </c>
      <c r="N28" s="34">
        <v>220765.45593999999</v>
      </c>
      <c r="O28" s="34">
        <v>21390.27853</v>
      </c>
      <c r="P28" s="35">
        <f t="shared" si="0"/>
        <v>9.689142007712242</v>
      </c>
      <c r="Q28" s="34">
        <v>17002.27385</v>
      </c>
      <c r="R28" s="36">
        <f t="shared" si="4"/>
        <v>125.80834021797618</v>
      </c>
      <c r="S28" s="90">
        <v>212246.89513999998</v>
      </c>
      <c r="T28" s="34">
        <v>10157.12066</v>
      </c>
      <c r="U28" s="35">
        <f t="shared" si="1"/>
        <v>4.7855214340357115</v>
      </c>
      <c r="V28" s="34">
        <v>9511.790519999999</v>
      </c>
      <c r="W28" s="36">
        <f t="shared" si="5"/>
        <v>106.78452851377558</v>
      </c>
      <c r="X28" s="37"/>
      <c r="Y28" s="34"/>
      <c r="Z28" s="38">
        <f t="shared" si="2"/>
        <v>8518.560800000007</v>
      </c>
      <c r="AA28" s="38">
        <f t="shared" si="2"/>
        <v>11233.15787</v>
      </c>
      <c r="AB28" s="38">
        <f t="shared" si="3"/>
        <v>11233.15787</v>
      </c>
      <c r="AC28" s="39">
        <f t="shared" si="6"/>
        <v>7490.483330000003</v>
      </c>
      <c r="AD28" s="40">
        <v>0.04860619573455789</v>
      </c>
      <c r="AE28" s="41">
        <v>0.08714529444458431</v>
      </c>
      <c r="AF28" s="41">
        <v>-17.246020336017715</v>
      </c>
      <c r="AG28" s="42">
        <v>-0.9037758830694276</v>
      </c>
      <c r="AH28" s="6"/>
      <c r="AI28" s="80">
        <v>-3807293.57</v>
      </c>
      <c r="AJ28" s="81">
        <v>8960428.83</v>
      </c>
    </row>
    <row r="29" spans="1:36" ht="20.25" customHeight="1">
      <c r="A29" s="6"/>
      <c r="B29" s="6"/>
      <c r="C29" s="6"/>
      <c r="D29" s="6"/>
      <c r="E29" s="6"/>
      <c r="F29" s="6"/>
      <c r="G29" s="6"/>
      <c r="H29" s="6"/>
      <c r="I29" s="1"/>
      <c r="J29" s="1">
        <v>11</v>
      </c>
      <c r="K29" s="82">
        <v>5</v>
      </c>
      <c r="L29" s="33" t="s">
        <v>20</v>
      </c>
      <c r="M29" s="79">
        <v>161865000</v>
      </c>
      <c r="N29" s="34">
        <v>376551.414</v>
      </c>
      <c r="O29" s="34">
        <v>56202.23445</v>
      </c>
      <c r="P29" s="35">
        <f t="shared" si="0"/>
        <v>14.925514115849264</v>
      </c>
      <c r="Q29" s="34">
        <v>49460.63114</v>
      </c>
      <c r="R29" s="36">
        <f t="shared" si="4"/>
        <v>113.6302411728586</v>
      </c>
      <c r="S29" s="90">
        <v>377609.04018999997</v>
      </c>
      <c r="T29" s="34">
        <v>18786.03373</v>
      </c>
      <c r="U29" s="35">
        <f t="shared" si="1"/>
        <v>4.974995757661816</v>
      </c>
      <c r="V29" s="34">
        <v>17939.46109</v>
      </c>
      <c r="W29" s="36">
        <f t="shared" si="5"/>
        <v>104.7190527951361</v>
      </c>
      <c r="X29" s="37"/>
      <c r="Y29" s="34"/>
      <c r="Z29" s="38">
        <f t="shared" si="2"/>
        <v>-1057.6261899999809</v>
      </c>
      <c r="AA29" s="38">
        <f t="shared" si="2"/>
        <v>37416.20072000001</v>
      </c>
      <c r="AB29" s="38">
        <f t="shared" si="3"/>
        <v>37416.20072000001</v>
      </c>
      <c r="AC29" s="39">
        <f t="shared" si="6"/>
        <v>31521.170049999997</v>
      </c>
      <c r="AD29" s="40">
        <v>0.03940580019516932</v>
      </c>
      <c r="AE29" s="41">
        <v>0.07398127844731361</v>
      </c>
      <c r="AF29" s="41">
        <v>-4.798944830479921</v>
      </c>
      <c r="AG29" s="42">
        <v>-2.677258566978193</v>
      </c>
      <c r="AH29" s="6"/>
      <c r="AI29" s="80">
        <v>-6000000</v>
      </c>
      <c r="AJ29" s="81">
        <v>15554221.35</v>
      </c>
    </row>
    <row r="30" spans="1:36" ht="20.25" customHeight="1">
      <c r="A30" s="6"/>
      <c r="B30" s="6"/>
      <c r="C30" s="6"/>
      <c r="D30" s="6"/>
      <c r="E30" s="6"/>
      <c r="F30" s="6"/>
      <c r="G30" s="6"/>
      <c r="H30" s="6"/>
      <c r="I30" s="1"/>
      <c r="J30" s="1">
        <v>12</v>
      </c>
      <c r="K30" s="82">
        <v>34</v>
      </c>
      <c r="L30" s="33" t="s">
        <v>21</v>
      </c>
      <c r="M30" s="79">
        <v>62084688</v>
      </c>
      <c r="N30" s="34">
        <v>127906.286</v>
      </c>
      <c r="O30" s="34">
        <v>17974.55002</v>
      </c>
      <c r="P30" s="35">
        <f t="shared" si="0"/>
        <v>14.052905906438406</v>
      </c>
      <c r="Q30" s="34">
        <v>19279.36599</v>
      </c>
      <c r="R30" s="36">
        <f t="shared" si="4"/>
        <v>93.23205975405627</v>
      </c>
      <c r="S30" s="90">
        <v>128676.25833</v>
      </c>
      <c r="T30" s="34">
        <v>5103.531</v>
      </c>
      <c r="U30" s="35">
        <f t="shared" si="1"/>
        <v>3.9661792052669176</v>
      </c>
      <c r="V30" s="34">
        <v>4576.61998</v>
      </c>
      <c r="W30" s="36">
        <f t="shared" si="5"/>
        <v>111.51310404408974</v>
      </c>
      <c r="X30" s="37"/>
      <c r="Y30" s="34"/>
      <c r="Z30" s="38">
        <f t="shared" si="2"/>
        <v>-769.9723300000041</v>
      </c>
      <c r="AA30" s="38">
        <f t="shared" si="2"/>
        <v>12871.01902</v>
      </c>
      <c r="AB30" s="38">
        <f t="shared" si="3"/>
        <v>12871.01902</v>
      </c>
      <c r="AC30" s="39">
        <f t="shared" si="6"/>
        <v>14702.746009999999</v>
      </c>
      <c r="AD30" s="40">
        <v>0.0516149486968701</v>
      </c>
      <c r="AE30" s="41">
        <v>0.09723487911898822</v>
      </c>
      <c r="AF30" s="41">
        <v>-1.321027663831709</v>
      </c>
      <c r="AG30" s="42">
        <v>-0.5875694795351187</v>
      </c>
      <c r="AH30" s="6"/>
      <c r="AI30" s="80">
        <v>-3663000</v>
      </c>
      <c r="AJ30" s="81">
        <v>-499380.89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13</v>
      </c>
      <c r="K31" s="82">
        <v>35</v>
      </c>
      <c r="L31" s="33" t="s">
        <v>22</v>
      </c>
      <c r="M31" s="79">
        <v>166083443</v>
      </c>
      <c r="N31" s="34">
        <v>278386.9892</v>
      </c>
      <c r="O31" s="34">
        <v>-13968.671880000002</v>
      </c>
      <c r="P31" s="104">
        <f t="shared" si="0"/>
        <v>-5.017717214494017</v>
      </c>
      <c r="Q31" s="34">
        <v>-37638.624469999995</v>
      </c>
      <c r="R31" s="105">
        <f t="shared" si="4"/>
        <v>37.112599295794624</v>
      </c>
      <c r="S31" s="90">
        <v>274386.9892</v>
      </c>
      <c r="T31" s="34">
        <v>4479.417769999999</v>
      </c>
      <c r="U31" s="35">
        <f t="shared" si="1"/>
        <v>1.6325182848720872</v>
      </c>
      <c r="V31" s="34">
        <v>3359.6514300000003</v>
      </c>
      <c r="W31" s="36">
        <f t="shared" si="5"/>
        <v>133.3298368396509</v>
      </c>
      <c r="X31" s="37"/>
      <c r="Y31" s="34"/>
      <c r="Z31" s="38">
        <f t="shared" si="2"/>
        <v>4000</v>
      </c>
      <c r="AA31" s="38">
        <f t="shared" si="2"/>
        <v>-18448.08965</v>
      </c>
      <c r="AB31" s="38">
        <f t="shared" si="3"/>
        <v>-18448.08965</v>
      </c>
      <c r="AC31" s="39">
        <f t="shared" si="6"/>
        <v>-40998.27589999999</v>
      </c>
      <c r="AD31" s="40">
        <v>0.042680913539967245</v>
      </c>
      <c r="AE31" s="41">
        <v>0.07692200428409432</v>
      </c>
      <c r="AF31" s="41">
        <v>-8.188981636060099</v>
      </c>
      <c r="AG31" s="42">
        <v>-1.260748959778086</v>
      </c>
      <c r="AH31" s="6"/>
      <c r="AI31" s="80">
        <v>-18334643.55</v>
      </c>
      <c r="AJ31" s="81">
        <v>7325243.28</v>
      </c>
    </row>
    <row r="32" spans="1:36" ht="20.25" customHeight="1">
      <c r="A32" s="1"/>
      <c r="B32" s="1"/>
      <c r="C32" s="1"/>
      <c r="D32" s="1"/>
      <c r="E32" s="1"/>
      <c r="F32" s="1"/>
      <c r="G32" s="1"/>
      <c r="H32" s="1"/>
      <c r="I32" s="1"/>
      <c r="J32" s="1">
        <v>14</v>
      </c>
      <c r="K32" s="83">
        <v>36</v>
      </c>
      <c r="L32" s="33" t="s">
        <v>23</v>
      </c>
      <c r="M32" s="79">
        <v>133406602</v>
      </c>
      <c r="N32" s="34">
        <v>378655.46</v>
      </c>
      <c r="O32" s="34">
        <v>34699.57189</v>
      </c>
      <c r="P32" s="35">
        <f t="shared" si="0"/>
        <v>9.163890543133855</v>
      </c>
      <c r="Q32" s="34">
        <v>2670.01903</v>
      </c>
      <c r="R32" s="106" t="s">
        <v>62</v>
      </c>
      <c r="S32" s="90">
        <v>379640.87533</v>
      </c>
      <c r="T32" s="34">
        <v>12526.485779999999</v>
      </c>
      <c r="U32" s="35">
        <f t="shared" si="1"/>
        <v>3.2995619265474097</v>
      </c>
      <c r="V32" s="34">
        <v>9043.01469</v>
      </c>
      <c r="W32" s="36">
        <f t="shared" si="5"/>
        <v>138.52112607814416</v>
      </c>
      <c r="X32" s="37"/>
      <c r="Y32" s="34"/>
      <c r="Z32" s="38">
        <f t="shared" si="2"/>
        <v>-985.4153299999889</v>
      </c>
      <c r="AA32" s="38">
        <f t="shared" si="2"/>
        <v>22173.08611</v>
      </c>
      <c r="AB32" s="38">
        <f t="shared" si="3"/>
        <v>22173.08611</v>
      </c>
      <c r="AC32" s="39">
        <f t="shared" si="6"/>
        <v>-6372.9956600000005</v>
      </c>
      <c r="AD32" s="43">
        <v>1.739129640371229</v>
      </c>
      <c r="AE32" s="44">
        <v>3.1476519421787943</v>
      </c>
      <c r="AF32" s="44">
        <v>3.446801548432618</v>
      </c>
      <c r="AG32" s="45"/>
      <c r="AH32" s="1"/>
      <c r="AI32" s="80">
        <v>-34393624.21</v>
      </c>
      <c r="AJ32" s="81">
        <v>8547600.33</v>
      </c>
    </row>
    <row r="33" spans="1:36" ht="20.25" customHeight="1">
      <c r="A33" s="1"/>
      <c r="B33" s="1"/>
      <c r="C33" s="1"/>
      <c r="D33" s="1"/>
      <c r="E33" s="1"/>
      <c r="F33" s="1"/>
      <c r="G33" s="1"/>
      <c r="H33" s="1"/>
      <c r="I33" s="1"/>
      <c r="J33" s="1">
        <v>15</v>
      </c>
      <c r="K33" s="78">
        <v>6</v>
      </c>
      <c r="L33" s="33" t="s">
        <v>24</v>
      </c>
      <c r="M33" s="79">
        <v>279157347</v>
      </c>
      <c r="N33" s="34">
        <v>1083466.7796800002</v>
      </c>
      <c r="O33" s="34">
        <v>65598.13969</v>
      </c>
      <c r="P33" s="35">
        <f t="shared" si="0"/>
        <v>6.054467097678277</v>
      </c>
      <c r="Q33" s="34">
        <v>39087.49804</v>
      </c>
      <c r="R33" s="105">
        <f t="shared" si="4"/>
        <v>167.82383877031592</v>
      </c>
      <c r="S33" s="90">
        <v>1106135.52598</v>
      </c>
      <c r="T33" s="34">
        <v>13979.765609999999</v>
      </c>
      <c r="U33" s="35">
        <f t="shared" si="1"/>
        <v>1.26383840692707</v>
      </c>
      <c r="V33" s="34">
        <v>17635.19347</v>
      </c>
      <c r="W33" s="36">
        <f t="shared" si="5"/>
        <v>79.27197188838099</v>
      </c>
      <c r="X33" s="37"/>
      <c r="Y33" s="34"/>
      <c r="Z33" s="38">
        <f t="shared" si="2"/>
        <v>-22668.746299999766</v>
      </c>
      <c r="AA33" s="38">
        <f t="shared" si="2"/>
        <v>51618.374079999994</v>
      </c>
      <c r="AB33" s="38">
        <f t="shared" si="3"/>
        <v>51618.374079999994</v>
      </c>
      <c r="AC33" s="39">
        <f t="shared" si="6"/>
        <v>21452.30457</v>
      </c>
      <c r="AD33" s="46">
        <v>0.03850131254474584</v>
      </c>
      <c r="AE33" s="47">
        <v>0.059556403236226046</v>
      </c>
      <c r="AF33" s="47">
        <v>-1.9052538798075906</v>
      </c>
      <c r="AG33" s="48">
        <v>-1.540295804406882</v>
      </c>
      <c r="AH33" s="1"/>
      <c r="AI33" s="80">
        <v>-27255700</v>
      </c>
      <c r="AJ33" s="81">
        <v>53297100.54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16</v>
      </c>
      <c r="K34" s="82">
        <v>19</v>
      </c>
      <c r="L34" s="33" t="s">
        <v>25</v>
      </c>
      <c r="M34" s="79">
        <v>181823519</v>
      </c>
      <c r="N34" s="34">
        <v>366561.93080000003</v>
      </c>
      <c r="O34" s="34">
        <v>-16342.49774</v>
      </c>
      <c r="P34" s="104">
        <f t="shared" si="0"/>
        <v>-4.45831832681955</v>
      </c>
      <c r="Q34" s="34">
        <v>-16731.90347</v>
      </c>
      <c r="R34" s="105">
        <f t="shared" si="4"/>
        <v>97.67267525360639</v>
      </c>
      <c r="S34" s="90">
        <v>362831.95554</v>
      </c>
      <c r="T34" s="34">
        <v>11285.41251</v>
      </c>
      <c r="U34" s="35">
        <f t="shared" si="1"/>
        <v>3.1103689566714174</v>
      </c>
      <c r="V34" s="34">
        <v>10345.808710000001</v>
      </c>
      <c r="W34" s="36">
        <f t="shared" si="5"/>
        <v>109.08197538092699</v>
      </c>
      <c r="X34" s="37"/>
      <c r="Y34" s="34"/>
      <c r="Z34" s="38">
        <f t="shared" si="2"/>
        <v>3729.9752600000356</v>
      </c>
      <c r="AA34" s="38">
        <f t="shared" si="2"/>
        <v>-27627.91025</v>
      </c>
      <c r="AB34" s="38">
        <f t="shared" si="3"/>
        <v>-27627.91025</v>
      </c>
      <c r="AC34" s="39">
        <f t="shared" si="6"/>
        <v>-27077.712180000002</v>
      </c>
      <c r="AD34" s="40">
        <v>0.04749546092316549</v>
      </c>
      <c r="AE34" s="41">
        <v>0.07997867506739771</v>
      </c>
      <c r="AF34" s="41">
        <v>-2.2544142127566724</v>
      </c>
      <c r="AG34" s="42">
        <v>-5.9013793103448275</v>
      </c>
      <c r="AH34" s="6"/>
      <c r="AI34" s="80">
        <v>-40664262</v>
      </c>
      <c r="AJ34" s="81">
        <v>-4922571.1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17</v>
      </c>
      <c r="K35" s="82">
        <v>20</v>
      </c>
      <c r="L35" s="33" t="s">
        <v>26</v>
      </c>
      <c r="M35" s="79">
        <v>204234533</v>
      </c>
      <c r="N35" s="34">
        <v>416516.78063</v>
      </c>
      <c r="O35" s="34">
        <v>36734.632829999995</v>
      </c>
      <c r="P35" s="35">
        <f t="shared" si="0"/>
        <v>8.819484481378456</v>
      </c>
      <c r="Q35" s="34">
        <v>22949.29165</v>
      </c>
      <c r="R35" s="36">
        <f t="shared" si="4"/>
        <v>160.06870011606654</v>
      </c>
      <c r="S35" s="90">
        <v>416516.90066000004</v>
      </c>
      <c r="T35" s="34">
        <v>4870.23537</v>
      </c>
      <c r="U35" s="35">
        <f t="shared" si="1"/>
        <v>1.169276771790718</v>
      </c>
      <c r="V35" s="34">
        <v>15965.7095</v>
      </c>
      <c r="W35" s="36">
        <f t="shared" si="5"/>
        <v>30.504346643661528</v>
      </c>
      <c r="X35" s="37"/>
      <c r="Y35" s="34"/>
      <c r="Z35" s="38">
        <f t="shared" si="2"/>
        <v>-0.1200300000491552</v>
      </c>
      <c r="AA35" s="38">
        <f t="shared" si="2"/>
        <v>31864.397459999993</v>
      </c>
      <c r="AB35" s="38">
        <f t="shared" si="3"/>
        <v>31864.397459999993</v>
      </c>
      <c r="AC35" s="39">
        <f t="shared" si="6"/>
        <v>6983.582149999998</v>
      </c>
      <c r="AD35" s="40">
        <v>0.13957391820972345</v>
      </c>
      <c r="AE35" s="41">
        <v>0.2368926520534707</v>
      </c>
      <c r="AF35" s="41">
        <v>-3.4826414625722295</v>
      </c>
      <c r="AG35" s="42">
        <v>-1.1295938104448742</v>
      </c>
      <c r="AH35" s="6"/>
      <c r="AI35" s="80">
        <v>-11215236</v>
      </c>
      <c r="AJ35" s="81">
        <v>9986027.35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18</v>
      </c>
      <c r="K36" s="82">
        <v>21</v>
      </c>
      <c r="L36" s="33" t="s">
        <v>27</v>
      </c>
      <c r="M36" s="79">
        <v>70208634</v>
      </c>
      <c r="N36" s="34">
        <v>178807.5584</v>
      </c>
      <c r="O36" s="34">
        <v>24437.71035</v>
      </c>
      <c r="P36" s="35">
        <f t="shared" si="0"/>
        <v>13.667045492188768</v>
      </c>
      <c r="Q36" s="34">
        <v>16612.89571</v>
      </c>
      <c r="R36" s="36">
        <f t="shared" si="4"/>
        <v>147.10084729713867</v>
      </c>
      <c r="S36" s="90">
        <v>181241.9454</v>
      </c>
      <c r="T36" s="34">
        <v>4714.80954</v>
      </c>
      <c r="U36" s="35">
        <f t="shared" si="1"/>
        <v>2.601389832576803</v>
      </c>
      <c r="V36" s="34">
        <v>5000.34551</v>
      </c>
      <c r="W36" s="36">
        <f t="shared" si="5"/>
        <v>94.28967519486469</v>
      </c>
      <c r="X36" s="37"/>
      <c r="Y36" s="34"/>
      <c r="Z36" s="38">
        <f t="shared" si="2"/>
        <v>-2434.386999999988</v>
      </c>
      <c r="AA36" s="38">
        <f t="shared" si="2"/>
        <v>19722.90081</v>
      </c>
      <c r="AB36" s="38">
        <f t="shared" si="3"/>
        <v>19722.90081</v>
      </c>
      <c r="AC36" s="39">
        <f t="shared" si="6"/>
        <v>11612.550200000001</v>
      </c>
      <c r="AD36" s="40">
        <v>0.0775375939849624</v>
      </c>
      <c r="AE36" s="41">
        <v>0.1351323682971274</v>
      </c>
      <c r="AF36" s="41">
        <v>-2.433856466031259</v>
      </c>
      <c r="AG36" s="42">
        <v>-2.360906862745098</v>
      </c>
      <c r="AH36" s="6"/>
      <c r="AI36" s="80">
        <v>-45170533.85</v>
      </c>
      <c r="AJ36" s="81">
        <v>-10249742.81</v>
      </c>
    </row>
    <row r="37" spans="1:36" ht="20.25" customHeight="1">
      <c r="A37" s="6"/>
      <c r="B37" s="6"/>
      <c r="C37" s="6"/>
      <c r="D37" s="6"/>
      <c r="E37" s="6"/>
      <c r="F37" s="6"/>
      <c r="G37" s="6"/>
      <c r="H37" s="6"/>
      <c r="I37" s="1"/>
      <c r="J37" s="1">
        <v>19</v>
      </c>
      <c r="K37" s="82">
        <v>22</v>
      </c>
      <c r="L37" s="33" t="s">
        <v>28</v>
      </c>
      <c r="M37" s="79">
        <v>112880975</v>
      </c>
      <c r="N37" s="34">
        <v>255703.364</v>
      </c>
      <c r="O37" s="34">
        <v>23560.7481</v>
      </c>
      <c r="P37" s="35">
        <f t="shared" si="0"/>
        <v>9.214093913915033</v>
      </c>
      <c r="Q37" s="34">
        <v>17803.76405</v>
      </c>
      <c r="R37" s="36">
        <f t="shared" si="4"/>
        <v>132.3357691880892</v>
      </c>
      <c r="S37" s="90">
        <v>262143.56468</v>
      </c>
      <c r="T37" s="34">
        <v>3857.55223</v>
      </c>
      <c r="U37" s="35">
        <f t="shared" si="1"/>
        <v>1.4715418380416598</v>
      </c>
      <c r="V37" s="34">
        <v>4292.63843</v>
      </c>
      <c r="W37" s="36">
        <f t="shared" si="5"/>
        <v>89.86436414119322</v>
      </c>
      <c r="X37" s="37"/>
      <c r="Y37" s="34"/>
      <c r="Z37" s="38">
        <f t="shared" si="2"/>
        <v>-6440.200680000009</v>
      </c>
      <c r="AA37" s="38">
        <f t="shared" si="2"/>
        <v>19703.19587</v>
      </c>
      <c r="AB37" s="38">
        <f t="shared" si="3"/>
        <v>19703.19587</v>
      </c>
      <c r="AC37" s="39">
        <f t="shared" si="6"/>
        <v>13511.125620000003</v>
      </c>
      <c r="AD37" s="40">
        <v>0.054871084314790194</v>
      </c>
      <c r="AE37" s="41">
        <v>0.08617977032451588</v>
      </c>
      <c r="AF37" s="41">
        <v>-5.56217448407656</v>
      </c>
      <c r="AG37" s="42">
        <v>-2.9936974789915967</v>
      </c>
      <c r="AH37" s="6"/>
      <c r="AI37" s="80">
        <v>-9159193.91</v>
      </c>
      <c r="AJ37" s="81">
        <v>9413973.97</v>
      </c>
    </row>
    <row r="38" spans="1:36" ht="20.25" customHeight="1">
      <c r="A38" s="6"/>
      <c r="B38" s="6"/>
      <c r="C38" s="6"/>
      <c r="D38" s="6"/>
      <c r="E38" s="6"/>
      <c r="F38" s="6"/>
      <c r="G38" s="6"/>
      <c r="H38" s="6"/>
      <c r="I38" s="1"/>
      <c r="J38" s="1">
        <v>20</v>
      </c>
      <c r="K38" s="82">
        <v>7</v>
      </c>
      <c r="L38" s="33" t="s">
        <v>29</v>
      </c>
      <c r="M38" s="79">
        <v>543183205</v>
      </c>
      <c r="N38" s="34">
        <v>1714081.169</v>
      </c>
      <c r="O38" s="34">
        <v>131014.28643000001</v>
      </c>
      <c r="P38" s="35">
        <f t="shared" si="0"/>
        <v>7.643412039024623</v>
      </c>
      <c r="Q38" s="34">
        <v>100645.52629000001</v>
      </c>
      <c r="R38" s="36">
        <f t="shared" si="4"/>
        <v>130.1739791717075</v>
      </c>
      <c r="S38" s="90">
        <v>1723546.507</v>
      </c>
      <c r="T38" s="34">
        <v>104002.33671999999</v>
      </c>
      <c r="U38" s="35">
        <f t="shared" si="1"/>
        <v>6.034205418745918</v>
      </c>
      <c r="V38" s="34">
        <v>93022.03659999999</v>
      </c>
      <c r="W38" s="36">
        <f t="shared" si="5"/>
        <v>111.80397733841917</v>
      </c>
      <c r="X38" s="37"/>
      <c r="Y38" s="34"/>
      <c r="Z38" s="38">
        <f t="shared" si="2"/>
        <v>-9465.337999999989</v>
      </c>
      <c r="AA38" s="38">
        <f t="shared" si="2"/>
        <v>27011.949710000015</v>
      </c>
      <c r="AB38" s="38">
        <f t="shared" si="3"/>
        <v>27011.949710000015</v>
      </c>
      <c r="AC38" s="39">
        <f t="shared" si="6"/>
        <v>7623.489690000017</v>
      </c>
      <c r="AD38" s="40">
        <v>0.08327388448316933</v>
      </c>
      <c r="AE38" s="41">
        <v>0.1563067782533703</v>
      </c>
      <c r="AF38" s="41">
        <v>-4.1226599278676375</v>
      </c>
      <c r="AG38" s="42">
        <v>13.204134366925064</v>
      </c>
      <c r="AH38" s="6"/>
      <c r="AI38" s="80">
        <v>-162491398</v>
      </c>
      <c r="AJ38" s="81">
        <v>28356179.86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21</v>
      </c>
      <c r="K39" s="82">
        <v>23</v>
      </c>
      <c r="L39" s="33" t="s">
        <v>30</v>
      </c>
      <c r="M39" s="79">
        <v>92988899</v>
      </c>
      <c r="N39" s="34">
        <v>182262.2</v>
      </c>
      <c r="O39" s="34">
        <v>24069.78502</v>
      </c>
      <c r="P39" s="35">
        <f t="shared" si="0"/>
        <v>13.206131068318058</v>
      </c>
      <c r="Q39" s="34">
        <v>17464.02892</v>
      </c>
      <c r="R39" s="36">
        <f t="shared" si="4"/>
        <v>137.82492648322983</v>
      </c>
      <c r="S39" s="90">
        <v>184061.87216</v>
      </c>
      <c r="T39" s="34">
        <v>6923.36308</v>
      </c>
      <c r="U39" s="35">
        <f t="shared" si="1"/>
        <v>3.7614325002527997</v>
      </c>
      <c r="V39" s="34">
        <v>8046.2481</v>
      </c>
      <c r="W39" s="36">
        <f t="shared" si="5"/>
        <v>86.04461351371953</v>
      </c>
      <c r="X39" s="37"/>
      <c r="Y39" s="34"/>
      <c r="Z39" s="38">
        <f t="shared" si="2"/>
        <v>-1799.6721599999873</v>
      </c>
      <c r="AA39" s="38">
        <f t="shared" si="2"/>
        <v>17146.42194</v>
      </c>
      <c r="AB39" s="38">
        <f t="shared" si="3"/>
        <v>17146.42194</v>
      </c>
      <c r="AC39" s="39">
        <f t="shared" si="6"/>
        <v>9417.78082</v>
      </c>
      <c r="AD39" s="40">
        <v>0.14921941017791643</v>
      </c>
      <c r="AE39" s="41">
        <v>0.2644249536751079</v>
      </c>
      <c r="AF39" s="41">
        <v>-6.265601023144095</v>
      </c>
      <c r="AG39" s="42">
        <v>-2.2971014492753623</v>
      </c>
      <c r="AH39" s="6"/>
      <c r="AI39" s="80">
        <v>-7481139.55</v>
      </c>
      <c r="AJ39" s="81">
        <v>-2387454.49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22</v>
      </c>
      <c r="K40" s="82">
        <v>8</v>
      </c>
      <c r="L40" s="33" t="s">
        <v>31</v>
      </c>
      <c r="M40" s="79">
        <v>112007252</v>
      </c>
      <c r="N40" s="34">
        <v>255751.31347</v>
      </c>
      <c r="O40" s="34">
        <v>15157.31201</v>
      </c>
      <c r="P40" s="35">
        <f t="shared" si="0"/>
        <v>5.926582274142641</v>
      </c>
      <c r="Q40" s="34">
        <v>17072.22802</v>
      </c>
      <c r="R40" s="36">
        <f t="shared" si="4"/>
        <v>88.78344403696642</v>
      </c>
      <c r="S40" s="90">
        <v>255365.41347</v>
      </c>
      <c r="T40" s="34">
        <v>3445.6263900000004</v>
      </c>
      <c r="U40" s="35">
        <f t="shared" si="1"/>
        <v>1.3492925072270165</v>
      </c>
      <c r="V40" s="34">
        <v>2441.59497</v>
      </c>
      <c r="W40" s="36">
        <f t="shared" si="5"/>
        <v>141.12194824844352</v>
      </c>
      <c r="X40" s="37"/>
      <c r="Y40" s="34"/>
      <c r="Z40" s="38">
        <f t="shared" si="2"/>
        <v>385.8999999999942</v>
      </c>
      <c r="AA40" s="38">
        <f t="shared" si="2"/>
        <v>11711.68562</v>
      </c>
      <c r="AB40" s="38">
        <f t="shared" si="3"/>
        <v>11711.68562</v>
      </c>
      <c r="AC40" s="39">
        <f t="shared" si="6"/>
        <v>14630.633049999999</v>
      </c>
      <c r="AD40" s="40">
        <v>0.04482958977807662</v>
      </c>
      <c r="AE40" s="41">
        <v>0.07779996109706276</v>
      </c>
      <c r="AF40" s="41">
        <v>-3.053170838287878</v>
      </c>
      <c r="AG40" s="42">
        <v>-4.995951417004049</v>
      </c>
      <c r="AH40" s="6"/>
      <c r="AI40" s="80">
        <v>-14212295.09</v>
      </c>
      <c r="AJ40" s="81">
        <v>-3979766.26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23</v>
      </c>
      <c r="K41" s="82">
        <v>24</v>
      </c>
      <c r="L41" s="33" t="s">
        <v>32</v>
      </c>
      <c r="M41" s="79">
        <v>48866998</v>
      </c>
      <c r="N41" s="34">
        <v>131337.87</v>
      </c>
      <c r="O41" s="34">
        <v>12526.880630000001</v>
      </c>
      <c r="P41" s="35">
        <f t="shared" si="0"/>
        <v>9.537904512993855</v>
      </c>
      <c r="Q41" s="34">
        <v>11797.74214</v>
      </c>
      <c r="R41" s="36">
        <f t="shared" si="4"/>
        <v>106.18032231377454</v>
      </c>
      <c r="S41" s="90">
        <v>131596.34465</v>
      </c>
      <c r="T41" s="34">
        <v>8121.29958</v>
      </c>
      <c r="U41" s="35">
        <f t="shared" si="1"/>
        <v>6.1713717061061235</v>
      </c>
      <c r="V41" s="34">
        <v>9394.60891</v>
      </c>
      <c r="W41" s="36">
        <f t="shared" si="5"/>
        <v>86.44638279040399</v>
      </c>
      <c r="X41" s="37"/>
      <c r="Y41" s="34"/>
      <c r="Z41" s="38">
        <f t="shared" si="2"/>
        <v>-258.4746500000183</v>
      </c>
      <c r="AA41" s="38">
        <f t="shared" si="2"/>
        <v>4405.581050000002</v>
      </c>
      <c r="AB41" s="38">
        <f t="shared" si="3"/>
        <v>4405.581050000002</v>
      </c>
      <c r="AC41" s="39">
        <f t="shared" si="6"/>
        <v>2403.1332299999995</v>
      </c>
      <c r="AD41" s="40">
        <v>0.04411640647726169</v>
      </c>
      <c r="AE41" s="41">
        <v>0.07559558029409347</v>
      </c>
      <c r="AF41" s="41">
        <v>-10.02289817969905</v>
      </c>
      <c r="AG41" s="42">
        <v>-2.823170731707317</v>
      </c>
      <c r="AH41" s="6"/>
      <c r="AI41" s="80">
        <v>-4218026.19</v>
      </c>
      <c r="AJ41" s="81">
        <v>1247952.13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24</v>
      </c>
      <c r="K42" s="82">
        <v>9</v>
      </c>
      <c r="L42" s="33" t="s">
        <v>33</v>
      </c>
      <c r="M42" s="79">
        <v>165535080</v>
      </c>
      <c r="N42" s="34">
        <v>480189.5252</v>
      </c>
      <c r="O42" s="34">
        <v>-73977.75766</v>
      </c>
      <c r="P42" s="104">
        <f t="shared" si="0"/>
        <v>-15.405949896384788</v>
      </c>
      <c r="Q42" s="34">
        <v>-146985.88095</v>
      </c>
      <c r="R42" s="105">
        <f t="shared" si="4"/>
        <v>50.32983928923414</v>
      </c>
      <c r="S42" s="90">
        <v>455828.05958</v>
      </c>
      <c r="T42" s="34">
        <v>12621.80422</v>
      </c>
      <c r="U42" s="35">
        <f t="shared" si="1"/>
        <v>2.768983601323212</v>
      </c>
      <c r="V42" s="34">
        <v>14676.3914</v>
      </c>
      <c r="W42" s="36">
        <f t="shared" si="5"/>
        <v>86.00073325926698</v>
      </c>
      <c r="X42" s="37"/>
      <c r="Y42" s="34"/>
      <c r="Z42" s="38">
        <f t="shared" si="2"/>
        <v>24361.465619999974</v>
      </c>
      <c r="AA42" s="38">
        <f t="shared" si="2"/>
        <v>-86599.56188000001</v>
      </c>
      <c r="AB42" s="38">
        <f t="shared" si="3"/>
        <v>-86599.56188000001</v>
      </c>
      <c r="AC42" s="39">
        <f t="shared" si="6"/>
        <v>-161662.27234999998</v>
      </c>
      <c r="AD42" s="40">
        <v>0.047786927431806486</v>
      </c>
      <c r="AE42" s="41">
        <v>0.08625174175568974</v>
      </c>
      <c r="AF42" s="41">
        <v>-9.184901747904876</v>
      </c>
      <c r="AG42" s="42">
        <v>-6.8962765957446805</v>
      </c>
      <c r="AH42" s="6"/>
      <c r="AI42" s="80">
        <v>-14086675.34</v>
      </c>
      <c r="AJ42" s="81">
        <v>9027493.16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25</v>
      </c>
      <c r="K43" s="82">
        <v>25</v>
      </c>
      <c r="L43" s="33" t="s">
        <v>34</v>
      </c>
      <c r="M43" s="79">
        <v>159523300.17</v>
      </c>
      <c r="N43" s="34">
        <v>304694.7</v>
      </c>
      <c r="O43" s="34">
        <v>-31334.34305</v>
      </c>
      <c r="P43" s="104">
        <f t="shared" si="0"/>
        <v>-10.283849062684713</v>
      </c>
      <c r="Q43" s="34">
        <v>53526.99727</v>
      </c>
      <c r="R43" s="92">
        <f t="shared" si="4"/>
        <v>-58.539325290271414</v>
      </c>
      <c r="S43" s="90">
        <v>301676.36</v>
      </c>
      <c r="T43" s="34">
        <v>8527.26224</v>
      </c>
      <c r="U43" s="35">
        <f t="shared" si="1"/>
        <v>2.826625937809645</v>
      </c>
      <c r="V43" s="34">
        <v>14127.53961</v>
      </c>
      <c r="W43" s="36">
        <f t="shared" si="5"/>
        <v>60.35914586262484</v>
      </c>
      <c r="X43" s="37"/>
      <c r="Y43" s="34"/>
      <c r="Z43" s="38">
        <f t="shared" si="2"/>
        <v>3018.3400000000256</v>
      </c>
      <c r="AA43" s="38">
        <f t="shared" si="2"/>
        <v>-39861.60529</v>
      </c>
      <c r="AB43" s="38">
        <f t="shared" si="3"/>
        <v>-39861.60529</v>
      </c>
      <c r="AC43" s="39">
        <f t="shared" si="6"/>
        <v>39399.45766</v>
      </c>
      <c r="AD43" s="40">
        <v>0.0430161997793383</v>
      </c>
      <c r="AE43" s="41">
        <v>0.07362295478358943</v>
      </c>
      <c r="AF43" s="41">
        <v>-8.392211695121784</v>
      </c>
      <c r="AG43" s="42">
        <v>-13.054945054945055</v>
      </c>
      <c r="AH43" s="6"/>
      <c r="AI43" s="80">
        <v>-8163000</v>
      </c>
      <c r="AJ43" s="81">
        <v>2806702.22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26</v>
      </c>
      <c r="K44" s="82">
        <v>26</v>
      </c>
      <c r="L44" s="33" t="s">
        <v>35</v>
      </c>
      <c r="M44" s="79">
        <v>58640590</v>
      </c>
      <c r="N44" s="34">
        <v>108104.401</v>
      </c>
      <c r="O44" s="34">
        <v>8361.92987</v>
      </c>
      <c r="P44" s="35">
        <f t="shared" si="0"/>
        <v>7.73505037042849</v>
      </c>
      <c r="Q44" s="34">
        <v>14918.8069</v>
      </c>
      <c r="R44" s="105">
        <f t="shared" si="4"/>
        <v>56.049588456031294</v>
      </c>
      <c r="S44" s="90">
        <v>108623.001</v>
      </c>
      <c r="T44" s="34">
        <v>5755.70647</v>
      </c>
      <c r="U44" s="35">
        <f t="shared" si="1"/>
        <v>5.298791615967229</v>
      </c>
      <c r="V44" s="34">
        <v>6182.91771</v>
      </c>
      <c r="W44" s="36">
        <f t="shared" si="5"/>
        <v>93.09045890568711</v>
      </c>
      <c r="X44" s="37"/>
      <c r="Y44" s="34"/>
      <c r="Z44" s="38">
        <f t="shared" si="2"/>
        <v>-518.6000000000058</v>
      </c>
      <c r="AA44" s="38">
        <f t="shared" si="2"/>
        <v>2606.2234</v>
      </c>
      <c r="AB44" s="38">
        <f t="shared" si="3"/>
        <v>2606.2234</v>
      </c>
      <c r="AC44" s="39">
        <f t="shared" si="6"/>
        <v>8735.88919</v>
      </c>
      <c r="AD44" s="40">
        <v>0.053848338540187446</v>
      </c>
      <c r="AE44" s="41">
        <v>0.09477630592351911</v>
      </c>
      <c r="AF44" s="41">
        <v>-5.161055056892398</v>
      </c>
      <c r="AG44" s="42">
        <v>-1.881638846737481</v>
      </c>
      <c r="AH44" s="6"/>
      <c r="AI44" s="80">
        <v>-1579930.06</v>
      </c>
      <c r="AJ44" s="81">
        <v>-262423.19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27</v>
      </c>
      <c r="K45" s="82">
        <v>37</v>
      </c>
      <c r="L45" s="33" t="s">
        <v>36</v>
      </c>
      <c r="M45" s="79">
        <v>290672120</v>
      </c>
      <c r="N45" s="34">
        <v>429452.77606</v>
      </c>
      <c r="O45" s="34">
        <v>-43237.0556</v>
      </c>
      <c r="P45" s="104">
        <f t="shared" si="0"/>
        <v>-10.067941811129248</v>
      </c>
      <c r="Q45" s="34">
        <v>33733.240770000004</v>
      </c>
      <c r="R45" s="92">
        <f t="shared" si="4"/>
        <v>-128.1734414276971</v>
      </c>
      <c r="S45" s="90">
        <v>430914.59269</v>
      </c>
      <c r="T45" s="34">
        <v>21133.36602</v>
      </c>
      <c r="U45" s="35">
        <f t="shared" si="1"/>
        <v>4.904305024360905</v>
      </c>
      <c r="V45" s="34">
        <v>11712.09342</v>
      </c>
      <c r="W45" s="36">
        <f t="shared" si="5"/>
        <v>180.4405520187526</v>
      </c>
      <c r="X45" s="37"/>
      <c r="Y45" s="34"/>
      <c r="Z45" s="38">
        <f t="shared" si="2"/>
        <v>-1461.8166300000157</v>
      </c>
      <c r="AA45" s="38">
        <f t="shared" si="2"/>
        <v>-64370.42162</v>
      </c>
      <c r="AB45" s="38">
        <f t="shared" si="3"/>
        <v>-64370.42162</v>
      </c>
      <c r="AC45" s="39">
        <f t="shared" si="6"/>
        <v>22021.147350000007</v>
      </c>
      <c r="AD45" s="40">
        <v>0.04296173872865241</v>
      </c>
      <c r="AE45" s="41">
        <v>0.07131163257179098</v>
      </c>
      <c r="AF45" s="41">
        <v>-6.090692068682046</v>
      </c>
      <c r="AG45" s="42">
        <v>0.9505154639175257</v>
      </c>
      <c r="AH45" s="6"/>
      <c r="AI45" s="80">
        <v>-14439646</v>
      </c>
      <c r="AJ45" s="81">
        <v>30555080.4</v>
      </c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>
        <v>28</v>
      </c>
      <c r="K46" s="83">
        <v>38</v>
      </c>
      <c r="L46" s="33" t="s">
        <v>37</v>
      </c>
      <c r="M46" s="79">
        <v>136996878</v>
      </c>
      <c r="N46" s="34">
        <v>260387.157</v>
      </c>
      <c r="O46" s="34">
        <v>31575.42766</v>
      </c>
      <c r="P46" s="35">
        <f t="shared" si="0"/>
        <v>12.126338343177194</v>
      </c>
      <c r="Q46" s="34">
        <v>34144.15928</v>
      </c>
      <c r="R46" s="105">
        <f t="shared" si="4"/>
        <v>92.47680518669371</v>
      </c>
      <c r="S46" s="90">
        <v>268598.724</v>
      </c>
      <c r="T46" s="34">
        <v>10559.63959</v>
      </c>
      <c r="U46" s="35">
        <f t="shared" si="1"/>
        <v>3.9313811446103526</v>
      </c>
      <c r="V46" s="34">
        <v>7076.6409</v>
      </c>
      <c r="W46" s="36">
        <f t="shared" si="5"/>
        <v>149.2182483076116</v>
      </c>
      <c r="X46" s="37"/>
      <c r="Y46" s="34"/>
      <c r="Z46" s="38">
        <f t="shared" si="2"/>
        <v>-8211.56699999998</v>
      </c>
      <c r="AA46" s="38">
        <f t="shared" si="2"/>
        <v>21015.788070000002</v>
      </c>
      <c r="AB46" s="38">
        <f t="shared" si="3"/>
        <v>21015.788070000002</v>
      </c>
      <c r="AC46" s="39">
        <f t="shared" si="6"/>
        <v>27067.51838</v>
      </c>
      <c r="AD46" s="43">
        <v>0.05674108794868632</v>
      </c>
      <c r="AE46" s="44">
        <v>0.10209177162514564</v>
      </c>
      <c r="AF46" s="44">
        <v>-4.45850167955961</v>
      </c>
      <c r="AG46" s="45">
        <v>-2.6930860033726813</v>
      </c>
      <c r="AH46" s="1"/>
      <c r="AI46" s="80">
        <v>-3662640</v>
      </c>
      <c r="AJ46" s="81">
        <v>10714862.44</v>
      </c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>
        <v>29</v>
      </c>
      <c r="K47" s="78">
        <v>39</v>
      </c>
      <c r="L47" s="33" t="s">
        <v>38</v>
      </c>
      <c r="M47" s="79">
        <v>265453724</v>
      </c>
      <c r="N47" s="34">
        <v>420772.39689</v>
      </c>
      <c r="O47" s="34">
        <v>-41025.104909999995</v>
      </c>
      <c r="P47" s="104">
        <f t="shared" si="0"/>
        <v>-9.749951568406932</v>
      </c>
      <c r="Q47" s="34">
        <v>115897.89662999999</v>
      </c>
      <c r="R47" s="92">
        <f t="shared" si="4"/>
        <v>-35.39762679297901</v>
      </c>
      <c r="S47" s="90">
        <v>449178.21818</v>
      </c>
      <c r="T47" s="34">
        <v>28594.30904</v>
      </c>
      <c r="U47" s="35">
        <f t="shared" si="1"/>
        <v>6.3659162182573485</v>
      </c>
      <c r="V47" s="34">
        <v>33874.19037</v>
      </c>
      <c r="W47" s="36">
        <f t="shared" si="5"/>
        <v>84.4132619190922</v>
      </c>
      <c r="X47" s="37"/>
      <c r="Y47" s="34"/>
      <c r="Z47" s="38">
        <f t="shared" si="2"/>
        <v>-28405.82129000005</v>
      </c>
      <c r="AA47" s="38">
        <f t="shared" si="2"/>
        <v>-69619.41394999999</v>
      </c>
      <c r="AB47" s="38">
        <f t="shared" si="3"/>
        <v>-69619.41394999999</v>
      </c>
      <c r="AC47" s="39">
        <f t="shared" si="6"/>
        <v>82023.70625999999</v>
      </c>
      <c r="AD47" s="46">
        <v>0.06441101642507298</v>
      </c>
      <c r="AE47" s="47">
        <v>0.1141489396679269</v>
      </c>
      <c r="AF47" s="47">
        <v>-2.304660498628552</v>
      </c>
      <c r="AG47" s="48">
        <v>-1.262498417921782</v>
      </c>
      <c r="AH47" s="1"/>
      <c r="AI47" s="80">
        <v>-37822986.5</v>
      </c>
      <c r="AJ47" s="81">
        <v>-16741175.52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39</v>
      </c>
      <c r="M48" s="79">
        <v>65684273</v>
      </c>
      <c r="N48" s="34">
        <v>158227.278</v>
      </c>
      <c r="O48" s="34">
        <v>-26905.55691</v>
      </c>
      <c r="P48" s="104">
        <f t="shared" si="0"/>
        <v>-17.00437323455694</v>
      </c>
      <c r="Q48" s="34">
        <v>29265.12107</v>
      </c>
      <c r="R48" s="92">
        <f t="shared" si="4"/>
        <v>-91.93728208280396</v>
      </c>
      <c r="S48" s="90">
        <v>156482.378</v>
      </c>
      <c r="T48" s="34">
        <v>2577.27157</v>
      </c>
      <c r="U48" s="35">
        <f t="shared" si="1"/>
        <v>1.6470043483107089</v>
      </c>
      <c r="V48" s="34">
        <v>1951.17135</v>
      </c>
      <c r="W48" s="36">
        <f t="shared" si="5"/>
        <v>132.0884283176872</v>
      </c>
      <c r="X48" s="37"/>
      <c r="Y48" s="34"/>
      <c r="Z48" s="38">
        <f t="shared" si="2"/>
        <v>1744.8999999999942</v>
      </c>
      <c r="AA48" s="38">
        <f t="shared" si="2"/>
        <v>-29482.82848</v>
      </c>
      <c r="AB48" s="38">
        <f t="shared" si="3"/>
        <v>-29482.82848</v>
      </c>
      <c r="AC48" s="39">
        <f t="shared" si="6"/>
        <v>27313.94972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40</v>
      </c>
      <c r="M49" s="79">
        <v>101729534</v>
      </c>
      <c r="N49" s="34">
        <v>280764.3668</v>
      </c>
      <c r="O49" s="34">
        <v>35196.66555</v>
      </c>
      <c r="P49" s="35">
        <f t="shared" si="0"/>
        <v>12.536015859545321</v>
      </c>
      <c r="Q49" s="34">
        <v>33526.23192</v>
      </c>
      <c r="R49" s="105">
        <f t="shared" si="4"/>
        <v>104.98246756147836</v>
      </c>
      <c r="S49" s="90">
        <v>276264.3668</v>
      </c>
      <c r="T49" s="34">
        <v>19981.58411</v>
      </c>
      <c r="U49" s="35">
        <f t="shared" si="1"/>
        <v>7.232776467500621</v>
      </c>
      <c r="V49" s="34">
        <v>18403.62449</v>
      </c>
      <c r="W49" s="36">
        <f t="shared" si="5"/>
        <v>108.57417853128561</v>
      </c>
      <c r="X49" s="37"/>
      <c r="Y49" s="34"/>
      <c r="Z49" s="38">
        <f t="shared" si="2"/>
        <v>4500</v>
      </c>
      <c r="AA49" s="38">
        <f t="shared" si="2"/>
        <v>15215.081439999998</v>
      </c>
      <c r="AB49" s="38">
        <f t="shared" si="3"/>
        <v>15215.081439999998</v>
      </c>
      <c r="AC49" s="39">
        <f t="shared" si="6"/>
        <v>15122.60743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41</v>
      </c>
      <c r="M50" s="79">
        <v>109389694</v>
      </c>
      <c r="N50" s="34">
        <v>255791.682</v>
      </c>
      <c r="O50" s="34">
        <v>-10571.22384</v>
      </c>
      <c r="P50" s="104">
        <f t="shared" si="0"/>
        <v>-4.132747303330998</v>
      </c>
      <c r="Q50" s="34">
        <v>-18039.15146</v>
      </c>
      <c r="R50" s="105">
        <f t="shared" si="4"/>
        <v>58.60155819103034</v>
      </c>
      <c r="S50" s="90">
        <v>255791.6904</v>
      </c>
      <c r="T50" s="34">
        <v>6422.5509</v>
      </c>
      <c r="U50" s="35">
        <f t="shared" si="1"/>
        <v>2.5108520491641433</v>
      </c>
      <c r="V50" s="34">
        <v>12255.157650000001</v>
      </c>
      <c r="W50" s="36">
        <f t="shared" si="5"/>
        <v>52.40692191340354</v>
      </c>
      <c r="X50" s="37"/>
      <c r="Y50" s="34"/>
      <c r="Z50" s="38">
        <f t="shared" si="2"/>
        <v>-0.008399999991524965</v>
      </c>
      <c r="AA50" s="38">
        <f t="shared" si="2"/>
        <v>-16993.77474</v>
      </c>
      <c r="AB50" s="38">
        <f t="shared" si="3"/>
        <v>-16993.77474</v>
      </c>
      <c r="AC50" s="39">
        <f t="shared" si="6"/>
        <v>-30294.309110000002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42</v>
      </c>
      <c r="M51" s="79">
        <v>67693875</v>
      </c>
      <c r="N51" s="34">
        <v>139727.25</v>
      </c>
      <c r="O51" s="34">
        <v>19354.783050000002</v>
      </c>
      <c r="P51" s="35">
        <f t="shared" si="0"/>
        <v>13.851831371475502</v>
      </c>
      <c r="Q51" s="34">
        <v>12982.572400000001</v>
      </c>
      <c r="R51" s="105">
        <f t="shared" si="4"/>
        <v>149.08280465279745</v>
      </c>
      <c r="S51" s="90">
        <v>132927.25</v>
      </c>
      <c r="T51" s="34">
        <v>11602.364029999999</v>
      </c>
      <c r="U51" s="35">
        <f t="shared" si="1"/>
        <v>8.7283563227254</v>
      </c>
      <c r="V51" s="34">
        <v>9184.949789999999</v>
      </c>
      <c r="W51" s="36">
        <f t="shared" si="5"/>
        <v>126.31929727729083</v>
      </c>
      <c r="X51" s="37"/>
      <c r="Y51" s="34"/>
      <c r="Z51" s="38">
        <f t="shared" si="2"/>
        <v>6800</v>
      </c>
      <c r="AA51" s="38">
        <f t="shared" si="2"/>
        <v>7752.419020000003</v>
      </c>
      <c r="AB51" s="38">
        <f t="shared" si="3"/>
        <v>7752.419020000003</v>
      </c>
      <c r="AC51" s="39">
        <f t="shared" si="6"/>
        <v>3797.622610000002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43</v>
      </c>
      <c r="M52" s="79">
        <v>122130220</v>
      </c>
      <c r="N52" s="34">
        <v>268292.0696</v>
      </c>
      <c r="O52" s="34">
        <v>10413.27952</v>
      </c>
      <c r="P52" s="35">
        <f t="shared" si="0"/>
        <v>3.881322148479934</v>
      </c>
      <c r="Q52" s="34">
        <v>28322.56329</v>
      </c>
      <c r="R52" s="105">
        <f t="shared" si="4"/>
        <v>36.7667269850419</v>
      </c>
      <c r="S52" s="90">
        <v>260991.4876</v>
      </c>
      <c r="T52" s="34">
        <v>20053.13858</v>
      </c>
      <c r="U52" s="35">
        <f t="shared" si="1"/>
        <v>7.683445450425487</v>
      </c>
      <c r="V52" s="34">
        <v>21792.90594</v>
      </c>
      <c r="W52" s="36">
        <f t="shared" si="5"/>
        <v>92.0168179278619</v>
      </c>
      <c r="X52" s="37"/>
      <c r="Y52" s="34"/>
      <c r="Z52" s="38">
        <f t="shared" si="2"/>
        <v>7300.581999999995</v>
      </c>
      <c r="AA52" s="38">
        <f t="shared" si="2"/>
        <v>-9639.859059999999</v>
      </c>
      <c r="AB52" s="38">
        <f t="shared" si="3"/>
        <v>-9639.859059999999</v>
      </c>
      <c r="AC52" s="39">
        <f t="shared" si="6"/>
        <v>6529.657349999998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44</v>
      </c>
      <c r="M53" s="79">
        <v>75516150</v>
      </c>
      <c r="N53" s="34">
        <v>178004.779</v>
      </c>
      <c r="O53" s="34">
        <v>19131.05353</v>
      </c>
      <c r="P53" s="35">
        <f t="shared" si="0"/>
        <v>10.747494329913469</v>
      </c>
      <c r="Q53" s="34">
        <v>24753.99964</v>
      </c>
      <c r="R53" s="105">
        <f t="shared" si="4"/>
        <v>77.28469664791511</v>
      </c>
      <c r="S53" s="90">
        <v>177918.97</v>
      </c>
      <c r="T53" s="34">
        <v>7826.654</v>
      </c>
      <c r="U53" s="35">
        <f t="shared" si="1"/>
        <v>4.3989991623715</v>
      </c>
      <c r="V53" s="34">
        <v>9477.26613</v>
      </c>
      <c r="W53" s="36">
        <f t="shared" si="5"/>
        <v>82.58345700797578</v>
      </c>
      <c r="X53" s="37"/>
      <c r="Y53" s="34"/>
      <c r="Z53" s="38">
        <f t="shared" si="2"/>
        <v>85.80900000000838</v>
      </c>
      <c r="AA53" s="38">
        <f t="shared" si="2"/>
        <v>11304.39953</v>
      </c>
      <c r="AB53" s="38">
        <f t="shared" si="3"/>
        <v>11304.39953</v>
      </c>
      <c r="AC53" s="39">
        <f t="shared" si="6"/>
        <v>15276.733510000002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45</v>
      </c>
      <c r="M54" s="79">
        <v>78836603</v>
      </c>
      <c r="N54" s="34">
        <v>207340.975</v>
      </c>
      <c r="O54" s="34">
        <v>25856.29357</v>
      </c>
      <c r="P54" s="35">
        <f t="shared" si="0"/>
        <v>12.470421521843427</v>
      </c>
      <c r="Q54" s="34">
        <v>20631.6769</v>
      </c>
      <c r="R54" s="105">
        <f t="shared" si="4"/>
        <v>125.32327689757491</v>
      </c>
      <c r="S54" s="90">
        <v>206728.988</v>
      </c>
      <c r="T54" s="34">
        <v>13300.35251</v>
      </c>
      <c r="U54" s="35">
        <f t="shared" si="1"/>
        <v>6.433714322637714</v>
      </c>
      <c r="V54" s="34">
        <v>15758.85726</v>
      </c>
      <c r="W54" s="36">
        <f t="shared" si="5"/>
        <v>84.39921937588512</v>
      </c>
      <c r="X54" s="37"/>
      <c r="Y54" s="34"/>
      <c r="Z54" s="38">
        <f t="shared" si="2"/>
        <v>611.9869999999937</v>
      </c>
      <c r="AA54" s="38">
        <f t="shared" si="2"/>
        <v>12555.941060000001</v>
      </c>
      <c r="AB54" s="38">
        <f t="shared" si="3"/>
        <v>12555.941060000001</v>
      </c>
      <c r="AC54" s="39">
        <f t="shared" si="6"/>
        <v>4872.819639999998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46</v>
      </c>
      <c r="M55" s="79">
        <v>166872586</v>
      </c>
      <c r="N55" s="34">
        <v>426045.25</v>
      </c>
      <c r="O55" s="34">
        <v>41092.07573</v>
      </c>
      <c r="P55" s="35">
        <f t="shared" si="0"/>
        <v>9.645002668143817</v>
      </c>
      <c r="Q55" s="34">
        <v>36468.15304999999</v>
      </c>
      <c r="R55" s="105">
        <f t="shared" si="4"/>
        <v>112.67934428612365</v>
      </c>
      <c r="S55" s="90">
        <v>437045.278</v>
      </c>
      <c r="T55" s="34">
        <v>19199.721510000003</v>
      </c>
      <c r="U55" s="35">
        <f t="shared" si="1"/>
        <v>4.393073778959809</v>
      </c>
      <c r="V55" s="34">
        <v>19355.444460000002</v>
      </c>
      <c r="W55" s="36">
        <f t="shared" si="5"/>
        <v>99.1954566048751</v>
      </c>
      <c r="X55" s="37"/>
      <c r="Y55" s="34"/>
      <c r="Z55" s="38">
        <f t="shared" si="2"/>
        <v>-11000.027999999991</v>
      </c>
      <c r="AA55" s="38">
        <f t="shared" si="2"/>
        <v>21892.354219999994</v>
      </c>
      <c r="AB55" s="38">
        <f t="shared" si="3"/>
        <v>21892.354219999994</v>
      </c>
      <c r="AC55" s="39">
        <f t="shared" si="6"/>
        <v>17112.70858999999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47</v>
      </c>
      <c r="M56" s="79">
        <v>144216610</v>
      </c>
      <c r="N56" s="34">
        <v>348643</v>
      </c>
      <c r="O56" s="34">
        <v>42502.28013</v>
      </c>
      <c r="P56" s="35">
        <f t="shared" si="0"/>
        <v>12.190773980834264</v>
      </c>
      <c r="Q56" s="34">
        <v>38723.30476</v>
      </c>
      <c r="R56" s="105">
        <f t="shared" si="4"/>
        <v>109.7589175134235</v>
      </c>
      <c r="S56" s="90">
        <v>354693.1164</v>
      </c>
      <c r="T56" s="34">
        <v>20052.60812</v>
      </c>
      <c r="U56" s="35">
        <f t="shared" si="1"/>
        <v>5.653509243011631</v>
      </c>
      <c r="V56" s="34">
        <v>17652.02893</v>
      </c>
      <c r="W56" s="36">
        <f t="shared" si="5"/>
        <v>113.5994519356365</v>
      </c>
      <c r="X56" s="37"/>
      <c r="Y56" s="34"/>
      <c r="Z56" s="38">
        <f t="shared" si="2"/>
        <v>-6050.116399999999</v>
      </c>
      <c r="AA56" s="38">
        <f t="shared" si="2"/>
        <v>22449.67201</v>
      </c>
      <c r="AB56" s="38">
        <f t="shared" si="3"/>
        <v>22449.67201</v>
      </c>
      <c r="AC56" s="39">
        <f t="shared" si="6"/>
        <v>21071.27583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48</v>
      </c>
      <c r="M57" s="79">
        <v>195974179</v>
      </c>
      <c r="N57" s="34">
        <v>387576.278</v>
      </c>
      <c r="O57" s="34">
        <v>13185.91934</v>
      </c>
      <c r="P57" s="35">
        <f t="shared" si="0"/>
        <v>3.402148193393818</v>
      </c>
      <c r="Q57" s="34">
        <v>24679.93525</v>
      </c>
      <c r="R57" s="105">
        <f t="shared" si="4"/>
        <v>53.427690171918094</v>
      </c>
      <c r="S57" s="90">
        <v>387576.278</v>
      </c>
      <c r="T57" s="34">
        <v>16042.13405</v>
      </c>
      <c r="U57" s="35">
        <f t="shared" si="1"/>
        <v>4.139090795954235</v>
      </c>
      <c r="V57" s="34">
        <v>7243.28912</v>
      </c>
      <c r="W57" s="91" t="s">
        <v>62</v>
      </c>
      <c r="X57" s="37"/>
      <c r="Y57" s="34"/>
      <c r="Z57" s="38">
        <f t="shared" si="2"/>
        <v>0</v>
      </c>
      <c r="AA57" s="38">
        <f t="shared" si="2"/>
        <v>-2856.21471</v>
      </c>
      <c r="AB57" s="38">
        <f t="shared" si="3"/>
        <v>-2856.21471</v>
      </c>
      <c r="AC57" s="39">
        <f t="shared" si="6"/>
        <v>17436.646129999997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>
      <c r="A58" s="6"/>
      <c r="B58" s="6"/>
      <c r="C58" s="6"/>
      <c r="D58" s="6"/>
      <c r="E58" s="6"/>
      <c r="F58" s="6"/>
      <c r="G58" s="6"/>
      <c r="H58" s="6"/>
      <c r="I58" s="1"/>
      <c r="J58" s="1">
        <v>40</v>
      </c>
      <c r="K58" s="82">
        <v>12</v>
      </c>
      <c r="L58" s="33" t="s">
        <v>49</v>
      </c>
      <c r="M58" s="79">
        <v>252032069</v>
      </c>
      <c r="N58" s="34">
        <v>676829.71462</v>
      </c>
      <c r="O58" s="34">
        <v>52084.60031</v>
      </c>
      <c r="P58" s="35">
        <f t="shared" si="0"/>
        <v>7.695377313515621</v>
      </c>
      <c r="Q58" s="34">
        <v>50085.817579999995</v>
      </c>
      <c r="R58" s="105">
        <f t="shared" si="4"/>
        <v>103.99071598822846</v>
      </c>
      <c r="S58" s="90">
        <v>704551.51462</v>
      </c>
      <c r="T58" s="34">
        <v>40857.73152</v>
      </c>
      <c r="U58" s="35">
        <f t="shared" si="1"/>
        <v>5.799112012701673</v>
      </c>
      <c r="V58" s="34">
        <v>34798.96802</v>
      </c>
      <c r="W58" s="36">
        <f t="shared" si="5"/>
        <v>117.41075625150106</v>
      </c>
      <c r="X58" s="37"/>
      <c r="Y58" s="34"/>
      <c r="Z58" s="38">
        <f t="shared" si="2"/>
        <v>-27721.800000000047</v>
      </c>
      <c r="AA58" s="38">
        <f t="shared" si="2"/>
        <v>11226.86879</v>
      </c>
      <c r="AB58" s="38">
        <f t="shared" si="3"/>
        <v>11226.86879</v>
      </c>
      <c r="AC58" s="39">
        <f t="shared" si="6"/>
        <v>15286.849559999995</v>
      </c>
      <c r="AD58" s="40">
        <v>0.2080841445306057</v>
      </c>
      <c r="AE58" s="41">
        <v>0.3321406938833558</v>
      </c>
      <c r="AF58" s="41">
        <v>-1.543527099008924</v>
      </c>
      <c r="AG58" s="42">
        <v>1.2592592592592593</v>
      </c>
      <c r="AH58" s="6"/>
      <c r="AI58" s="80">
        <v>-14485097.19</v>
      </c>
      <c r="AJ58" s="81">
        <v>83948735.41</v>
      </c>
    </row>
    <row r="59" spans="1:36" ht="20.25" customHeight="1" thickBot="1">
      <c r="A59" s="6"/>
      <c r="B59" s="6"/>
      <c r="C59" s="6"/>
      <c r="D59" s="6"/>
      <c r="E59" s="6"/>
      <c r="F59" s="6"/>
      <c r="G59" s="6"/>
      <c r="H59" s="6"/>
      <c r="I59" s="1"/>
      <c r="J59" s="1">
        <v>41</v>
      </c>
      <c r="K59" s="82">
        <v>13</v>
      </c>
      <c r="L59" s="33" t="s">
        <v>50</v>
      </c>
      <c r="M59" s="79">
        <v>98614562</v>
      </c>
      <c r="N59" s="34">
        <v>195518.25</v>
      </c>
      <c r="O59" s="34">
        <v>-12617.53616</v>
      </c>
      <c r="P59" s="104">
        <f t="shared" si="0"/>
        <v>-6.453380265013624</v>
      </c>
      <c r="Q59" s="34">
        <v>24088.39863</v>
      </c>
      <c r="R59" s="92">
        <f t="shared" si="4"/>
        <v>-52.38013681941464</v>
      </c>
      <c r="S59" s="90">
        <v>195518.25</v>
      </c>
      <c r="T59" s="34">
        <v>4126.41179</v>
      </c>
      <c r="U59" s="35">
        <f t="shared" si="1"/>
        <v>2.1104995518321177</v>
      </c>
      <c r="V59" s="34">
        <v>5252.01339</v>
      </c>
      <c r="W59" s="36">
        <f t="shared" si="5"/>
        <v>78.5681886846827</v>
      </c>
      <c r="X59" s="37"/>
      <c r="Y59" s="34"/>
      <c r="Z59" s="38">
        <f t="shared" si="2"/>
        <v>0</v>
      </c>
      <c r="AA59" s="38">
        <f t="shared" si="2"/>
        <v>-16743.94795</v>
      </c>
      <c r="AB59" s="38">
        <f t="shared" si="3"/>
        <v>-16743.94795</v>
      </c>
      <c r="AC59" s="39">
        <f t="shared" si="6"/>
        <v>18836.38524</v>
      </c>
      <c r="AD59" s="40">
        <v>0.049998421093168516</v>
      </c>
      <c r="AE59" s="41">
        <v>0.09030886052469876</v>
      </c>
      <c r="AF59" s="41">
        <v>-3.943848368593538</v>
      </c>
      <c r="AG59" s="42">
        <v>-1.7893271461716937</v>
      </c>
      <c r="AH59" s="6"/>
      <c r="AI59" s="80">
        <v>-9840241.37</v>
      </c>
      <c r="AJ59" s="81">
        <v>447050.33</v>
      </c>
    </row>
    <row r="60" spans="1:36" ht="20.25" customHeight="1">
      <c r="A60" s="6"/>
      <c r="B60" s="6"/>
      <c r="C60" s="6"/>
      <c r="D60" s="6"/>
      <c r="E60" s="6"/>
      <c r="F60" s="6"/>
      <c r="G60" s="6"/>
      <c r="H60" s="6"/>
      <c r="I60" s="1"/>
      <c r="J60" s="1">
        <v>42</v>
      </c>
      <c r="K60" s="82">
        <v>14</v>
      </c>
      <c r="L60" s="33" t="s">
        <v>51</v>
      </c>
      <c r="M60" s="79">
        <v>325023304</v>
      </c>
      <c r="N60" s="34">
        <v>320658.27294</v>
      </c>
      <c r="O60" s="34">
        <v>20661.0053</v>
      </c>
      <c r="P60" s="35">
        <f t="shared" si="0"/>
        <v>6.443309605134057</v>
      </c>
      <c r="Q60" s="34">
        <v>20825.43573</v>
      </c>
      <c r="R60" s="105">
        <f t="shared" si="4"/>
        <v>99.2104346236409</v>
      </c>
      <c r="S60" s="90">
        <v>320658.27294</v>
      </c>
      <c r="T60" s="34">
        <v>12196.76615</v>
      </c>
      <c r="U60" s="35">
        <f t="shared" si="1"/>
        <v>3.803664891653115</v>
      </c>
      <c r="V60" s="34">
        <v>14638.76773</v>
      </c>
      <c r="W60" s="36">
        <f t="shared" si="5"/>
        <v>83.31825721235076</v>
      </c>
      <c r="X60" s="37"/>
      <c r="Y60" s="34"/>
      <c r="Z60" s="38">
        <f t="shared" si="2"/>
        <v>0</v>
      </c>
      <c r="AA60" s="38">
        <f t="shared" si="2"/>
        <v>8464.239150000001</v>
      </c>
      <c r="AB60" s="38">
        <f t="shared" si="3"/>
        <v>8464.239150000001</v>
      </c>
      <c r="AC60" s="39">
        <f t="shared" si="6"/>
        <v>6186.6680000000015</v>
      </c>
      <c r="AD60" s="40">
        <v>0.04139405441298004</v>
      </c>
      <c r="AE60" s="41">
        <v>0.07412297646694198</v>
      </c>
      <c r="AF60" s="41">
        <v>-3.912120397742542</v>
      </c>
      <c r="AG60" s="42">
        <v>-8.045226130653266</v>
      </c>
      <c r="AH60" s="6"/>
      <c r="AI60" s="84">
        <v>-40951926.45</v>
      </c>
      <c r="AJ60" s="85">
        <v>31280182.48</v>
      </c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>
        <v>43</v>
      </c>
      <c r="K61" s="83">
        <v>45</v>
      </c>
      <c r="L61" s="33" t="s">
        <v>52</v>
      </c>
      <c r="M61" s="79">
        <v>72906330</v>
      </c>
      <c r="N61" s="34">
        <v>101340.14868000001</v>
      </c>
      <c r="O61" s="34">
        <v>6828.46917</v>
      </c>
      <c r="P61" s="35">
        <f t="shared" si="0"/>
        <v>6.738167704452591</v>
      </c>
      <c r="Q61" s="34">
        <v>6941.84821</v>
      </c>
      <c r="R61" s="105">
        <f t="shared" si="4"/>
        <v>98.36673121379012</v>
      </c>
      <c r="S61" s="90">
        <v>101340.14868000001</v>
      </c>
      <c r="T61" s="34">
        <v>3179.4276099999997</v>
      </c>
      <c r="U61" s="35">
        <f t="shared" si="1"/>
        <v>3.137382026189464</v>
      </c>
      <c r="V61" s="34">
        <v>3766.90967</v>
      </c>
      <c r="W61" s="36">
        <f t="shared" si="5"/>
        <v>84.40413730441271</v>
      </c>
      <c r="X61" s="37"/>
      <c r="Y61" s="34"/>
      <c r="Z61" s="38">
        <f t="shared" si="2"/>
        <v>0</v>
      </c>
      <c r="AA61" s="38">
        <f t="shared" si="2"/>
        <v>3649.0415600000006</v>
      </c>
      <c r="AB61" s="38">
        <f t="shared" si="3"/>
        <v>3649.0415600000006</v>
      </c>
      <c r="AC61" s="39">
        <f t="shared" si="6"/>
        <v>3174.93854</v>
      </c>
      <c r="AD61" s="43">
        <v>0</v>
      </c>
      <c r="AE61" s="44">
        <v>0</v>
      </c>
      <c r="AF61" s="44">
        <v>23.225370310270716</v>
      </c>
      <c r="AG61" s="45"/>
      <c r="AH61" s="1"/>
      <c r="AI61" s="80">
        <v>-8662831</v>
      </c>
      <c r="AJ61" s="81">
        <v>2738914.53</v>
      </c>
    </row>
    <row r="62" spans="1:36" ht="20.25" customHeight="1" thickBot="1">
      <c r="A62" s="6"/>
      <c r="B62" s="6"/>
      <c r="C62" s="6"/>
      <c r="D62" s="6"/>
      <c r="E62" s="6"/>
      <c r="F62" s="6"/>
      <c r="G62" s="6"/>
      <c r="H62" s="6"/>
      <c r="I62" s="6"/>
      <c r="J62" s="6"/>
      <c r="K62" s="5"/>
      <c r="L62" s="49" t="s">
        <v>53</v>
      </c>
      <c r="M62" s="50">
        <f>SUM(M19:M61)</f>
        <v>9942101520.17</v>
      </c>
      <c r="N62" s="51">
        <f>SUM(N19:N61)</f>
        <v>22686964.839410007</v>
      </c>
      <c r="O62" s="51">
        <f>SUM(O19:O61)</f>
        <v>903328.72605</v>
      </c>
      <c r="P62" s="52">
        <f t="shared" si="0"/>
        <v>3.9817081414117084</v>
      </c>
      <c r="Q62" s="51">
        <f>SUM(Q19:Q61)</f>
        <v>1171982.26229</v>
      </c>
      <c r="R62" s="53">
        <f>O62/Q62*100</f>
        <v>77.07699639454755</v>
      </c>
      <c r="S62" s="51">
        <f>SUM(S19:S61)</f>
        <v>23307466.91665999</v>
      </c>
      <c r="T62" s="51">
        <f>SUM(T19:T61)</f>
        <v>809748.2856500002</v>
      </c>
      <c r="U62" s="54">
        <f t="shared" si="1"/>
        <v>3.47420115856176</v>
      </c>
      <c r="V62" s="51">
        <f>SUM(V19:V61)</f>
        <v>880392.8441999995</v>
      </c>
      <c r="W62" s="53">
        <f t="shared" si="5"/>
        <v>91.97579137365742</v>
      </c>
      <c r="X62" s="55">
        <f>SUM(X19:X61)</f>
        <v>0</v>
      </c>
      <c r="Y62" s="56">
        <f>SUM(Y19:Y61)</f>
        <v>0</v>
      </c>
      <c r="Z62" s="57">
        <f t="shared" si="2"/>
        <v>-620502.0772499815</v>
      </c>
      <c r="AA62" s="57">
        <f t="shared" si="2"/>
        <v>93580.44039999985</v>
      </c>
      <c r="AB62" s="57">
        <f t="shared" si="3"/>
        <v>93580.44039999985</v>
      </c>
      <c r="AC62" s="58">
        <f t="shared" si="6"/>
        <v>291589.4180900005</v>
      </c>
      <c r="AD62" s="59" t="s">
        <v>54</v>
      </c>
      <c r="AE62" s="60" t="s">
        <v>55</v>
      </c>
      <c r="AI62" s="86">
        <f>SUM(AI19:AI61)</f>
        <v>-922006965.6800001</v>
      </c>
      <c r="AJ62" s="86">
        <f>SUM(AJ19:AJ61)</f>
        <v>714313826.7900003</v>
      </c>
    </row>
    <row r="63" spans="1:31" ht="20.2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1"/>
      <c r="L63" s="61"/>
      <c r="M63" s="62"/>
      <c r="N63" s="34" t="e">
        <f>#REF!/1000</f>
        <v>#REF!</v>
      </c>
      <c r="O63" s="34" t="e">
        <f>#REF!/1000</f>
        <v>#REF!</v>
      </c>
      <c r="P63" s="62">
        <v>66.7</v>
      </c>
      <c r="Q63" s="62">
        <f>SUM(Q19:Q62)</f>
        <v>2343964.52458</v>
      </c>
      <c r="R63" s="62"/>
      <c r="S63" s="62"/>
      <c r="T63" s="62"/>
      <c r="U63" s="62"/>
      <c r="V63" s="62"/>
      <c r="W63" s="63"/>
      <c r="X63" s="64"/>
      <c r="Y63" s="64"/>
      <c r="Z63" s="62"/>
      <c r="AA63" s="62"/>
      <c r="AB63" s="87">
        <v>1924530.66369</v>
      </c>
      <c r="AC63" s="62"/>
      <c r="AD63" s="59"/>
      <c r="AE63" s="60"/>
    </row>
    <row r="64" spans="1:31" ht="12.75" customHeight="1" hidden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1"/>
      <c r="M64" s="1"/>
      <c r="N64" s="34" t="e">
        <f>#REF!/1000</f>
        <v>#REF!</v>
      </c>
      <c r="O64" s="34" t="e">
        <f>#REF!/1000</f>
        <v>#REF!</v>
      </c>
      <c r="P64" s="1"/>
      <c r="Q64" s="1"/>
      <c r="R64" s="1"/>
      <c r="S64" s="1"/>
      <c r="T64" s="1"/>
      <c r="U64" s="1"/>
      <c r="V64" s="1"/>
      <c r="W64" s="63"/>
      <c r="X64" s="1"/>
      <c r="Y64" s="1"/>
      <c r="Z64" s="1"/>
      <c r="AA64" s="1"/>
      <c r="AB64" s="65">
        <f>AB63+AB62</f>
        <v>2018111.10409</v>
      </c>
      <c r="AC64" s="1"/>
      <c r="AD64" s="6"/>
      <c r="AE64" s="6"/>
    </row>
    <row r="65" ht="21.75" customHeight="1">
      <c r="W65" s="63"/>
    </row>
    <row r="66" spans="12:23" ht="98.25" customHeight="1">
      <c r="L66" s="102" t="s">
        <v>61</v>
      </c>
      <c r="M66" s="103"/>
      <c r="N66" s="103"/>
      <c r="O66" s="103"/>
      <c r="P66" s="103"/>
      <c r="Q66" s="88"/>
      <c r="R66" s="88"/>
      <c r="S66" s="101" t="s">
        <v>60</v>
      </c>
      <c r="T66" s="101"/>
      <c r="U66" s="101"/>
      <c r="W66" s="63"/>
    </row>
    <row r="67" spans="23:28" ht="12.75">
      <c r="W67" s="89"/>
      <c r="AB67" s="66" t="s">
        <v>59</v>
      </c>
    </row>
  </sheetData>
  <sheetProtection/>
  <mergeCells count="7">
    <mergeCell ref="K3:AC3"/>
    <mergeCell ref="L4:AC4"/>
    <mergeCell ref="N15:R15"/>
    <mergeCell ref="S15:W15"/>
    <mergeCell ref="Z15:AC15"/>
    <mergeCell ref="S66:U66"/>
    <mergeCell ref="L66:P66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Shulgina</cp:lastModifiedBy>
  <cp:lastPrinted>2013-12-18T13:25:11Z</cp:lastPrinted>
  <dcterms:created xsi:type="dcterms:W3CDTF">2007-02-26T07:16:01Z</dcterms:created>
  <dcterms:modified xsi:type="dcterms:W3CDTF">2016-02-18T07:22:16Z</dcterms:modified>
  <cp:category/>
  <cp:version/>
  <cp:contentType/>
  <cp:contentStatus/>
</cp:coreProperties>
</file>